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G:\Acerになってから\TAMAKI 2016\AMED 食物アレルギー班\アンケート\Webアップロード版\"/>
    </mc:Choice>
  </mc:AlternateContent>
  <xr:revisionPtr revIDLastSave="0" documentId="13_ncr:1_{F0C9EF70-B941-4D79-9A9B-C2B853DC353E}" xr6:coauthVersionLast="44" xr6:coauthVersionMax="44" xr10:uidLastSave="{00000000-0000-0000-0000-000000000000}"/>
  <bookViews>
    <workbookView xWindow="-120" yWindow="-120" windowWidth="29040" windowHeight="17640" xr2:uid="{CF1BF49A-DF06-449E-AFFD-20382D52339D}"/>
  </bookViews>
  <sheets>
    <sheet name="アンケート回答用紙 (2)" sheetId="1" r:id="rId1"/>
    <sheet name="Sheet2"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 i="2" l="1"/>
  <c r="D3" i="2"/>
  <c r="C3" i="2"/>
  <c r="B3" i="2"/>
  <c r="D95" i="1" l="1"/>
  <c r="D94" i="1"/>
  <c r="D84" i="1"/>
  <c r="D83" i="1"/>
  <c r="D73" i="1"/>
  <c r="D72" i="1"/>
  <c r="D62" i="1"/>
  <c r="D61" i="1"/>
  <c r="D51" i="1"/>
  <c r="D50" i="1"/>
  <c r="D40" i="1"/>
  <c r="D39" i="1"/>
  <c r="D29" i="1"/>
  <c r="D28" i="1"/>
  <c r="AF27" i="1"/>
  <c r="AF26" i="1"/>
  <c r="AF25" i="1"/>
  <c r="AF24" i="1"/>
  <c r="AF23" i="1"/>
  <c r="AF22" i="1"/>
  <c r="C22" i="1"/>
  <c r="B34" i="1" l="1"/>
  <c r="C33" i="1" s="1"/>
  <c r="C7" i="2" s="1"/>
  <c r="C6" i="2"/>
  <c r="H27" i="1"/>
  <c r="C26" i="1"/>
  <c r="H28" i="1"/>
  <c r="B7" i="2" l="1"/>
  <c r="D7" i="2"/>
  <c r="E7" i="2" s="1"/>
  <c r="F7" i="2" s="1"/>
  <c r="B45" i="1"/>
  <c r="C44" i="1" s="1"/>
  <c r="C8" i="2" s="1"/>
  <c r="D6" i="2"/>
  <c r="E6" i="2" s="1"/>
  <c r="F6" i="2" s="1"/>
  <c r="B6" i="2"/>
  <c r="C37" i="1"/>
  <c r="H39" i="1"/>
  <c r="H38" i="1"/>
  <c r="D8" i="2" l="1"/>
  <c r="E8" i="2" s="1"/>
  <c r="F8" i="2" s="1"/>
  <c r="B8" i="2"/>
  <c r="C48" i="1"/>
  <c r="H49" i="1"/>
  <c r="H50" i="1"/>
  <c r="B56" i="1"/>
  <c r="C55" i="1" s="1"/>
  <c r="C9" i="2" s="1"/>
  <c r="B9" i="2" l="1"/>
  <c r="D9" i="2"/>
  <c r="E9" i="2" s="1"/>
  <c r="F9" i="2" s="1"/>
  <c r="B67" i="1"/>
  <c r="C66" i="1" s="1"/>
  <c r="C10" i="2" s="1"/>
  <c r="H60" i="1"/>
  <c r="C59" i="1"/>
  <c r="H61" i="1"/>
  <c r="B78" i="1" l="1"/>
  <c r="C77" i="1" s="1"/>
  <c r="C11" i="2" s="1"/>
  <c r="C70" i="1"/>
  <c r="D10" i="2"/>
  <c r="E10" i="2" s="1"/>
  <c r="F10" i="2" s="1"/>
  <c r="B10" i="2"/>
  <c r="H71" i="1"/>
  <c r="H72" i="1"/>
  <c r="B89" i="1" l="1"/>
  <c r="C88" i="1" s="1"/>
  <c r="C12" i="2" s="1"/>
  <c r="H83" i="1"/>
  <c r="D11" i="2"/>
  <c r="E11" i="2" s="1"/>
  <c r="F11" i="2" s="1"/>
  <c r="C81" i="1"/>
  <c r="H82" i="1"/>
  <c r="B11" i="2"/>
  <c r="H94" i="1" l="1"/>
  <c r="D12" i="2"/>
  <c r="E12" i="2" s="1"/>
  <c r="F12" i="2" s="1"/>
  <c r="C92" i="1"/>
  <c r="H93" i="1"/>
  <c r="B12" i="2"/>
</calcChain>
</file>

<file path=xl/sharedStrings.xml><?xml version="1.0" encoding="utf-8"?>
<sst xmlns="http://schemas.openxmlformats.org/spreadsheetml/2006/main" count="68" uniqueCount="38">
  <si>
    <t>アレルギー物質を含む食品成分を原材料として使用する医薬品添加物に関する実態調査</t>
    <rPh sb="15" eb="18">
      <t>ゲンザイリョウ</t>
    </rPh>
    <rPh sb="21" eb="23">
      <t>シヨウ</t>
    </rPh>
    <rPh sb="32" eb="33">
      <t>カン</t>
    </rPh>
    <rPh sb="35" eb="37">
      <t>ジッタイ</t>
    </rPh>
    <rPh sb="37" eb="39">
      <t>チョウサ</t>
    </rPh>
    <phoneticPr fontId="4"/>
  </si>
  <si>
    <t>《ステアリン酸関連添加剤》</t>
    <rPh sb="6" eb="7">
      <t>サン</t>
    </rPh>
    <rPh sb="7" eb="9">
      <t>カンレン</t>
    </rPh>
    <rPh sb="9" eb="12">
      <t>テンカザイ</t>
    </rPh>
    <phoneticPr fontId="4"/>
  </si>
  <si>
    <t>※実態調査にご回答いただく際の注意事項等</t>
    <rPh sb="1" eb="3">
      <t>ジッタイ</t>
    </rPh>
    <rPh sb="3" eb="5">
      <t>チョウサ</t>
    </rPh>
    <rPh sb="7" eb="9">
      <t>カイトウ</t>
    </rPh>
    <rPh sb="13" eb="14">
      <t>サイ</t>
    </rPh>
    <rPh sb="15" eb="17">
      <t>チュウイ</t>
    </rPh>
    <rPh sb="17" eb="19">
      <t>ジコウ</t>
    </rPh>
    <rPh sb="19" eb="20">
      <t>トウ</t>
    </rPh>
    <phoneticPr fontId="4"/>
  </si>
  <si>
    <t>会社名</t>
    <rPh sb="0" eb="3">
      <t>カイシャメイ</t>
    </rPh>
    <phoneticPr fontId="4"/>
  </si>
  <si>
    <t>ステアリン酸</t>
  </si>
  <si>
    <t>ステアリン酸カルシウム</t>
  </si>
  <si>
    <t>ステアリン酸マグネシウム</t>
  </si>
  <si>
    <t>ステアリン酸亜鉛</t>
  </si>
  <si>
    <t>【1】お取扱いされている添加剤を選択してください。（複数回答可）</t>
    <rPh sb="4" eb="6">
      <t>トリアツカ</t>
    </rPh>
    <rPh sb="12" eb="15">
      <t>テンカザイ</t>
    </rPh>
    <rPh sb="16" eb="18">
      <t>センタク</t>
    </rPh>
    <rPh sb="26" eb="28">
      <t>フクスウ</t>
    </rPh>
    <rPh sb="28" eb="30">
      <t>カイトウ</t>
    </rPh>
    <rPh sb="30" eb="31">
      <t>カ</t>
    </rPh>
    <phoneticPr fontId="4"/>
  </si>
  <si>
    <t>【2】下記のそれぞれの項目にお答えください。</t>
    <rPh sb="3" eb="5">
      <t>カキ</t>
    </rPh>
    <rPh sb="11" eb="13">
      <t>コウモク</t>
    </rPh>
    <rPh sb="15" eb="16">
      <t>コタ</t>
    </rPh>
    <phoneticPr fontId="4"/>
  </si>
  <si>
    <t>〔1〕</t>
    <phoneticPr fontId="4"/>
  </si>
  <si>
    <t>植物</t>
    <rPh sb="0" eb="2">
      <t>ショクブツ</t>
    </rPh>
    <phoneticPr fontId="2"/>
  </si>
  <si>
    <t>選択してください</t>
    <rPh sb="0" eb="2">
      <t>センタク</t>
    </rPh>
    <phoneticPr fontId="2"/>
  </si>
  <si>
    <t>動物</t>
    <rPh sb="0" eb="2">
      <t>ドウブツ</t>
    </rPh>
    <phoneticPr fontId="2"/>
  </si>
  <si>
    <t>（1） 原材料となる脂肪または脂肪油は、植物由来ですか動物由来ですか?</t>
    <rPh sb="20" eb="22">
      <t>ショクブツ</t>
    </rPh>
    <rPh sb="27" eb="29">
      <t>ドウブツ</t>
    </rPh>
    <phoneticPr fontId="4"/>
  </si>
  <si>
    <t>その他</t>
    <rPh sb="2" eb="3">
      <t>タ</t>
    </rPh>
    <phoneticPr fontId="2"/>
  </si>
  <si>
    <t>ヤシ（パーム）</t>
    <phoneticPr fontId="2"/>
  </si>
  <si>
    <t>牛</t>
    <rPh sb="0" eb="1">
      <t>ウシ</t>
    </rPh>
    <phoneticPr fontId="2"/>
  </si>
  <si>
    <t>豚</t>
    <rPh sb="0" eb="1">
      <t>ブタ</t>
    </rPh>
    <phoneticPr fontId="2"/>
  </si>
  <si>
    <t>鶏</t>
    <rPh sb="0" eb="1">
      <t>トリ</t>
    </rPh>
    <phoneticPr fontId="1"/>
  </si>
  <si>
    <t>〔2〕</t>
    <phoneticPr fontId="4"/>
  </si>
  <si>
    <t>〔3〕</t>
    <phoneticPr fontId="4"/>
  </si>
  <si>
    <t>〔4〕</t>
    <phoneticPr fontId="4"/>
  </si>
  <si>
    <t>〔5〕</t>
    <phoneticPr fontId="4"/>
  </si>
  <si>
    <t>〔6〕</t>
    <phoneticPr fontId="4"/>
  </si>
  <si>
    <t>〔7〕</t>
    <phoneticPr fontId="4"/>
  </si>
  <si>
    <t>※ お取扱いされている添加物の基原が不明な場合、1つの添加物を複数の基原から製造されている場合など、ご回答が難しい場合は、下記の空欄にコメントをご記入ください。</t>
    <rPh sb="3" eb="5">
      <t>トリアツカ</t>
    </rPh>
    <rPh sb="11" eb="14">
      <t>テンカブツ</t>
    </rPh>
    <rPh sb="15" eb="17">
      <t>キゲン</t>
    </rPh>
    <rPh sb="18" eb="20">
      <t>フメイ</t>
    </rPh>
    <rPh sb="21" eb="23">
      <t>バアイ</t>
    </rPh>
    <rPh sb="27" eb="30">
      <t>テンカブツ</t>
    </rPh>
    <rPh sb="31" eb="33">
      <t>フクスウ</t>
    </rPh>
    <rPh sb="34" eb="36">
      <t>キゲン</t>
    </rPh>
    <rPh sb="38" eb="40">
      <t>セイゾウ</t>
    </rPh>
    <rPh sb="45" eb="47">
      <t>バアイ</t>
    </rPh>
    <rPh sb="51" eb="53">
      <t>カイトウ</t>
    </rPh>
    <rPh sb="54" eb="55">
      <t>ムズカ</t>
    </rPh>
    <rPh sb="57" eb="59">
      <t>バアイ</t>
    </rPh>
    <rPh sb="61" eb="63">
      <t>カキ</t>
    </rPh>
    <rPh sb="64" eb="66">
      <t>クウラン</t>
    </rPh>
    <rPh sb="73" eb="75">
      <t>キニュウ</t>
    </rPh>
    <phoneticPr fontId="4"/>
  </si>
  <si>
    <t>電話番号</t>
    <rPh sb="0" eb="2">
      <t>デンワ</t>
    </rPh>
    <rPh sb="2" eb="4">
      <t>バンゴウ</t>
    </rPh>
    <phoneticPr fontId="4"/>
  </si>
  <si>
    <r>
      <t>1.　ご回答いただいた内容は、本AMED研究以外の用途には使用いたしません。
2. 　シートはスクロールダウンして、黄色いセルの全てにお答えください。
3.　</t>
    </r>
    <r>
      <rPr>
        <sz val="11"/>
        <color rgb="FFCC00CC"/>
        <rFont val="游ゴシック"/>
        <family val="3"/>
        <charset val="128"/>
        <scheme val="minor"/>
      </rPr>
      <t>2019年10月31日(木)</t>
    </r>
    <r>
      <rPr>
        <sz val="11"/>
        <color theme="1"/>
        <rFont val="游ゴシック"/>
        <family val="2"/>
        <charset val="128"/>
        <scheme val="minor"/>
      </rPr>
      <t>までに、メール（</t>
    </r>
    <r>
      <rPr>
        <sz val="11"/>
        <color theme="1"/>
        <rFont val="游ゴシック"/>
        <family val="3"/>
        <charset val="128"/>
        <scheme val="minor"/>
      </rPr>
      <t>drug-2@nihs.go.jp</t>
    </r>
    <r>
      <rPr>
        <sz val="11"/>
        <color theme="1"/>
        <rFont val="游ゴシック"/>
        <family val="2"/>
        <charset val="128"/>
        <scheme val="minor"/>
      </rPr>
      <t>）でお送りください。</t>
    </r>
    <rPh sb="4" eb="6">
      <t>カイトウ</t>
    </rPh>
    <rPh sb="11" eb="13">
      <t>ナイヨウ</t>
    </rPh>
    <rPh sb="58" eb="60">
      <t>キイロ</t>
    </rPh>
    <rPh sb="64" eb="65">
      <t>スベ</t>
    </rPh>
    <rPh sb="68" eb="69">
      <t>コタ</t>
    </rPh>
    <rPh sb="83" eb="84">
      <t>ネン</t>
    </rPh>
    <rPh sb="86" eb="87">
      <t>ガツ</t>
    </rPh>
    <rPh sb="89" eb="90">
      <t>ヒ</t>
    </rPh>
    <rPh sb="91" eb="92">
      <t>モク</t>
    </rPh>
    <rPh sb="121" eb="122">
      <t>オク</t>
    </rPh>
    <phoneticPr fontId="4"/>
  </si>
  <si>
    <t>担当者名</t>
    <rPh sb="0" eb="3">
      <t>タントウシャ</t>
    </rPh>
    <rPh sb="3" eb="4">
      <t>メイ</t>
    </rPh>
    <phoneticPr fontId="4"/>
  </si>
  <si>
    <t>モノステアリン酸アルミニウム</t>
    <rPh sb="7" eb="8">
      <t>サン</t>
    </rPh>
    <phoneticPr fontId="4"/>
  </si>
  <si>
    <t>ステアリン酸ナトリウム</t>
    <phoneticPr fontId="4"/>
  </si>
  <si>
    <t>ステアリン酸アルミニウム</t>
    <phoneticPr fontId="4"/>
  </si>
  <si>
    <t>《ステアリン酸関連添加剤》</t>
    <rPh sb="6" eb="7">
      <t>サン</t>
    </rPh>
    <rPh sb="7" eb="9">
      <t>カンレン</t>
    </rPh>
    <rPh sb="9" eb="12">
      <t>テンカザイ</t>
    </rPh>
    <phoneticPr fontId="13"/>
  </si>
  <si>
    <t>会社名</t>
    <rPh sb="0" eb="3">
      <t>カイシャメイ</t>
    </rPh>
    <phoneticPr fontId="13"/>
  </si>
  <si>
    <t>担当者名</t>
    <rPh sb="0" eb="2">
      <t>タントウ</t>
    </rPh>
    <rPh sb="2" eb="3">
      <t>シャ</t>
    </rPh>
    <rPh sb="3" eb="4">
      <t>メイ</t>
    </rPh>
    <phoneticPr fontId="13"/>
  </si>
  <si>
    <t>電話番号</t>
    <rPh sb="0" eb="2">
      <t>デンワ</t>
    </rPh>
    <rPh sb="2" eb="4">
      <t>バンゴウ</t>
    </rPh>
    <phoneticPr fontId="13"/>
  </si>
  <si>
    <t>コメント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</si>
</sst>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sz val="11"/>
      <color theme="0"/>
      <name val="游ゴシック"/>
      <family val="2"/>
      <charset val="128"/>
      <scheme val="minor"/>
    </font>
    <font>
      <sz val="6"/>
      <name val="游ゴシック"/>
      <family val="2"/>
      <charset val="128"/>
      <scheme val="minor"/>
    </font>
    <font>
      <b/>
      <sz val="14"/>
      <color theme="1"/>
      <name val="游ゴシック"/>
      <family val="3"/>
      <charset val="128"/>
      <scheme val="minor"/>
    </font>
    <font>
      <b/>
      <sz val="12"/>
      <color rgb="FFCC00CC"/>
      <name val="游ゴシック"/>
      <family val="3"/>
      <charset val="128"/>
      <scheme val="minor"/>
    </font>
    <font>
      <sz val="11"/>
      <name val="游ゴシック"/>
      <family val="2"/>
      <charset val="128"/>
      <scheme val="minor"/>
    </font>
    <font>
      <sz val="9"/>
      <color rgb="FF000000"/>
      <name val="Meiryo UI"/>
      <family val="3"/>
      <charset val="128"/>
    </font>
    <font>
      <sz val="11"/>
      <name val="游ゴシック"/>
      <family val="3"/>
      <charset val="128"/>
      <scheme val="minor"/>
    </font>
    <font>
      <sz val="11"/>
      <color theme="0"/>
      <name val="游ゴシック"/>
      <family val="3"/>
      <charset val="128"/>
      <scheme val="minor"/>
    </font>
    <font>
      <b/>
      <sz val="11"/>
      <color theme="1"/>
      <name val="游ゴシック"/>
      <family val="3"/>
      <charset val="128"/>
      <scheme val="minor"/>
    </font>
    <font>
      <sz val="11"/>
      <color rgb="FFCC00CC"/>
      <name val="游ゴシック"/>
      <family val="3"/>
      <charset val="128"/>
      <scheme val="minor"/>
    </font>
    <font>
      <b/>
      <sz val="13"/>
      <color theme="3"/>
      <name val="游ゴシック"/>
      <family val="2"/>
      <charset val="128"/>
      <scheme val="minor"/>
    </font>
    <font>
      <sz val="11"/>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8">
    <border>
      <left/>
      <right/>
      <top/>
      <bottom/>
      <diagonal/>
    </border>
    <border>
      <left style="slantDashDot">
        <color rgb="FFFFC000"/>
      </left>
      <right/>
      <top style="slantDashDot">
        <color rgb="FFFFC000"/>
      </top>
      <bottom/>
      <diagonal/>
    </border>
    <border>
      <left/>
      <right/>
      <top style="slantDashDot">
        <color rgb="FFFFC000"/>
      </top>
      <bottom/>
      <diagonal/>
    </border>
    <border>
      <left/>
      <right style="slantDashDot">
        <color rgb="FFFFC000"/>
      </right>
      <top style="slantDashDot">
        <color rgb="FFFFC000"/>
      </top>
      <bottom/>
      <diagonal/>
    </border>
    <border>
      <left style="slantDashDot">
        <color rgb="FFFFC000"/>
      </left>
      <right/>
      <top/>
      <bottom style="slantDashDot">
        <color rgb="FFFFC000"/>
      </bottom>
      <diagonal/>
    </border>
    <border>
      <left/>
      <right/>
      <top/>
      <bottom style="slantDashDot">
        <color rgb="FFFFC000"/>
      </bottom>
      <diagonal/>
    </border>
    <border>
      <left/>
      <right style="slantDashDot">
        <color rgb="FFFFC000"/>
      </right>
      <top/>
      <bottom style="slantDashDot">
        <color rgb="FFFFC000"/>
      </bottom>
      <diagonal/>
    </border>
    <border>
      <left style="slantDashDot">
        <color rgb="FFCC99FF"/>
      </left>
      <right/>
      <top style="slantDashDot">
        <color rgb="FFCC99FF"/>
      </top>
      <bottom style="slantDashDot">
        <color rgb="FFCC99FF"/>
      </bottom>
      <diagonal/>
    </border>
    <border>
      <left/>
      <right/>
      <top style="slantDashDot">
        <color rgb="FFCC99FF"/>
      </top>
      <bottom style="slantDashDot">
        <color rgb="FFCC99FF"/>
      </bottom>
      <diagonal/>
    </border>
    <border>
      <left/>
      <right style="slantDashDot">
        <color rgb="FFCC99FF"/>
      </right>
      <top style="slantDashDot">
        <color rgb="FFCC99FF"/>
      </top>
      <bottom style="slantDashDot">
        <color rgb="FFCC99F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42">
    <xf numFmtId="0" fontId="0" fillId="0" borderId="0" xfId="0">
      <alignment vertical="center"/>
    </xf>
    <xf numFmtId="0" fontId="7" fillId="2" borderId="0" xfId="0" applyFont="1" applyFill="1" applyBorder="1" applyProtection="1">
      <alignment vertical="center"/>
      <protection locked="0"/>
    </xf>
    <xf numFmtId="0" fontId="3" fillId="3" borderId="0" xfId="0" applyFont="1" applyFill="1" applyBorder="1" applyProtection="1">
      <alignment vertical="center"/>
      <protection locked="0"/>
    </xf>
    <xf numFmtId="0" fontId="0" fillId="2" borderId="0" xfId="0" applyFill="1" applyProtection="1">
      <alignment vertical="center"/>
      <protection locked="0"/>
    </xf>
    <xf numFmtId="0" fontId="5" fillId="0" borderId="0" xfId="0" applyFont="1" applyProtection="1">
      <alignment vertical="center"/>
    </xf>
    <xf numFmtId="0" fontId="0" fillId="0" borderId="0" xfId="0" applyProtection="1">
      <alignment vertical="center"/>
    </xf>
    <xf numFmtId="0" fontId="6" fillId="0" borderId="0" xfId="0" applyFont="1" applyProtection="1">
      <alignment vertical="center"/>
    </xf>
    <xf numFmtId="0" fontId="0" fillId="0" borderId="1" xfId="0"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top" wrapText="1"/>
    </xf>
    <xf numFmtId="0" fontId="0" fillId="0" borderId="0" xfId="0" quotePrefix="1" applyProtection="1">
      <alignment vertical="center"/>
    </xf>
    <xf numFmtId="0" fontId="0" fillId="0" borderId="0" xfId="0" applyBorder="1" applyProtection="1">
      <alignment vertical="center"/>
    </xf>
    <xf numFmtId="0" fontId="0" fillId="0" borderId="0" xfId="0" applyBorder="1" applyAlignment="1" applyProtection="1">
      <alignment horizontal="right" vertical="center"/>
    </xf>
    <xf numFmtId="0" fontId="7" fillId="0" borderId="0" xfId="0" applyFont="1" applyBorder="1" applyProtection="1">
      <alignment vertical="center"/>
    </xf>
    <xf numFmtId="0" fontId="9" fillId="0" borderId="0" xfId="0" applyFont="1" applyFill="1" applyBorder="1" applyProtection="1">
      <alignment vertical="center"/>
    </xf>
    <xf numFmtId="0" fontId="3" fillId="0" borderId="0" xfId="0" applyFont="1" applyBorder="1" applyAlignment="1" applyProtection="1">
      <alignment vertical="center" shrinkToFit="1"/>
    </xf>
    <xf numFmtId="0" fontId="10" fillId="0" borderId="0" xfId="0" applyFont="1" applyFill="1" applyProtection="1">
      <alignment vertical="center"/>
      <protection locked="0"/>
    </xf>
    <xf numFmtId="0" fontId="0" fillId="0" borderId="0" xfId="0" applyAlignment="1">
      <alignment vertical="top"/>
    </xf>
    <xf numFmtId="0" fontId="0" fillId="0" borderId="0" xfId="0" applyAlignment="1">
      <alignment vertical="top" wrapText="1"/>
    </xf>
    <xf numFmtId="0" fontId="0" fillId="0" borderId="10" xfId="0" applyBorder="1" applyAlignment="1">
      <alignment horizontal="right" vertical="center"/>
    </xf>
    <xf numFmtId="0" fontId="0" fillId="0" borderId="11" xfId="0" applyBorder="1">
      <alignment vertical="center"/>
    </xf>
    <xf numFmtId="0" fontId="0" fillId="0" borderId="12" xfId="0" applyBorder="1">
      <alignment vertical="center"/>
    </xf>
    <xf numFmtId="0" fontId="0" fillId="0" borderId="13" xfId="0" applyBorder="1" applyAlignment="1">
      <alignment horizontal="right" vertical="center"/>
    </xf>
    <xf numFmtId="0" fontId="0" fillId="0" borderId="14" xfId="0" applyBorder="1">
      <alignment vertical="center"/>
    </xf>
    <xf numFmtId="0" fontId="0" fillId="0" borderId="15" xfId="0" applyBorder="1" applyAlignment="1">
      <alignment horizontal="right" vertical="center"/>
    </xf>
    <xf numFmtId="0" fontId="0" fillId="0" borderId="16" xfId="0" applyBorder="1">
      <alignment vertical="center"/>
    </xf>
    <xf numFmtId="0" fontId="0" fillId="0" borderId="17" xfId="0" applyBorder="1">
      <alignment vertical="center"/>
    </xf>
    <xf numFmtId="0" fontId="3" fillId="0" borderId="0" xfId="0" applyFont="1" applyProtection="1">
      <alignment vertical="center"/>
    </xf>
    <xf numFmtId="0" fontId="10" fillId="0" borderId="0" xfId="0" applyFont="1" applyAlignment="1" applyProtection="1">
      <alignment vertical="center" shrinkToFit="1"/>
    </xf>
    <xf numFmtId="0" fontId="10" fillId="0" borderId="0" xfId="0" applyFont="1" applyProtection="1">
      <alignment vertical="center"/>
    </xf>
    <xf numFmtId="0" fontId="3" fillId="0" borderId="0" xfId="0" applyFont="1" applyBorder="1" applyProtection="1">
      <alignment vertical="center"/>
    </xf>
    <xf numFmtId="0" fontId="0" fillId="0" borderId="0" xfId="0" applyFill="1" applyBorder="1" applyProtection="1">
      <alignment vertical="center"/>
    </xf>
    <xf numFmtId="0" fontId="7" fillId="0" borderId="0" xfId="0" applyFont="1" applyFill="1" applyBorder="1" applyProtection="1">
      <alignment vertical="center"/>
      <protection locked="0"/>
    </xf>
    <xf numFmtId="0" fontId="3" fillId="0" borderId="0" xfId="0" applyFont="1" applyFill="1" applyBorder="1" applyProtection="1">
      <alignment vertical="center"/>
      <protection locked="0"/>
    </xf>
    <xf numFmtId="0" fontId="0" fillId="0" borderId="4" xfId="0" applyBorder="1" applyAlignment="1" applyProtection="1">
      <alignment vertical="top" wrapText="1"/>
    </xf>
    <xf numFmtId="0" fontId="0" fillId="0" borderId="5" xfId="0" applyBorder="1" applyAlignment="1" applyProtection="1">
      <alignment vertical="top" wrapText="1"/>
    </xf>
    <xf numFmtId="0" fontId="0" fillId="0" borderId="6" xfId="0" applyBorder="1" applyAlignment="1" applyProtection="1">
      <alignment vertical="top" wrapText="1"/>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11" fillId="0" borderId="0" xfId="0" applyFont="1" applyAlignment="1" applyProtection="1">
      <alignment horizontal="left" vertical="center" wrapText="1"/>
    </xf>
  </cellXfs>
  <cellStyles count="1">
    <cellStyle name="標準" xfId="0" builtinId="0"/>
  </cellStyles>
  <dxfs count="77">
    <dxf>
      <font>
        <color theme="0" tint="-4.9989318521683403E-2"/>
      </font>
    </dxf>
    <dxf>
      <font>
        <color theme="0" tint="-4.9989318521683403E-2"/>
      </font>
    </dxf>
    <dxf>
      <font>
        <color theme="0" tint="-4.9989318521683403E-2"/>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auto="1"/>
      </font>
      <fill>
        <patternFill>
          <bgColor rgb="FFFFFF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auto="1"/>
      </font>
      <fill>
        <patternFill>
          <bgColor rgb="FFFFFF00"/>
        </patternFill>
      </fill>
    </dxf>
    <dxf>
      <font>
        <color theme="0"/>
      </font>
      <fill>
        <patternFill>
          <bgColor theme="0"/>
        </patternFill>
      </fill>
    </dxf>
    <dxf>
      <font>
        <color theme="0"/>
      </font>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auto="1"/>
      </font>
      <fill>
        <patternFill>
          <bgColor rgb="FFFFFF00"/>
        </patternFill>
      </fill>
    </dxf>
    <dxf>
      <font>
        <color theme="0"/>
      </font>
      <fill>
        <patternFill>
          <bgColor theme="0"/>
        </patternFill>
      </fill>
    </dxf>
    <dxf>
      <font>
        <color theme="0"/>
      </font>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auto="1"/>
      </font>
      <fill>
        <patternFill>
          <bgColor rgb="FFFFFF00"/>
        </patternFill>
      </fill>
    </dxf>
    <dxf>
      <font>
        <color theme="0"/>
      </font>
      <fill>
        <patternFill>
          <bgColor theme="0"/>
        </patternFill>
      </fill>
    </dxf>
    <dxf>
      <font>
        <color theme="0"/>
      </font>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auto="1"/>
      </font>
      <fill>
        <patternFill>
          <bgColor rgb="FFFFFF00"/>
        </patternFill>
      </fill>
    </dxf>
    <dxf>
      <font>
        <color theme="0"/>
      </font>
      <fill>
        <patternFill>
          <bgColor theme="0"/>
        </patternFill>
      </fill>
    </dxf>
    <dxf>
      <font>
        <color theme="0"/>
      </font>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auto="1"/>
      </font>
      <fill>
        <patternFill>
          <bgColor rgb="FFFFFF00"/>
        </patternFill>
      </fill>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fill>
        <patternFill>
          <bgColor theme="0"/>
        </patternFill>
      </fill>
    </dxf>
    <dxf>
      <font>
        <color theme="0"/>
      </font>
      <fill>
        <patternFill>
          <bgColor theme="0"/>
        </patternFill>
      </fill>
    </dxf>
    <dxf>
      <font>
        <color auto="1"/>
      </font>
      <fill>
        <patternFill>
          <bgColor rgb="FFFFFF00"/>
        </patternFill>
      </fill>
    </dxf>
    <dxf>
      <font>
        <color theme="0"/>
      </font>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CC00CC"/>
      <color rgb="FFCC99FF"/>
      <color rgb="FFCDF2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E$13" lockText="1" noThreeD="1"/>
</file>

<file path=xl/ctrlProps/ctrlProp2.xml><?xml version="1.0" encoding="utf-8"?>
<formControlPr xmlns="http://schemas.microsoft.com/office/spreadsheetml/2009/9/main" objectType="CheckBox" fmlaLink="$E$14" lockText="1" noThreeD="1"/>
</file>

<file path=xl/ctrlProps/ctrlProp3.xml><?xml version="1.0" encoding="utf-8"?>
<formControlPr xmlns="http://schemas.microsoft.com/office/spreadsheetml/2009/9/main" objectType="CheckBox" fmlaLink="$E$15" lockText="1" noThreeD="1"/>
</file>

<file path=xl/ctrlProps/ctrlProp4.xml><?xml version="1.0" encoding="utf-8"?>
<formControlPr xmlns="http://schemas.microsoft.com/office/spreadsheetml/2009/9/main" objectType="CheckBox" fmlaLink="$E$16" lockText="1" noThreeD="1"/>
</file>

<file path=xl/ctrlProps/ctrlProp5.xml><?xml version="1.0" encoding="utf-8"?>
<formControlPr xmlns="http://schemas.microsoft.com/office/spreadsheetml/2009/9/main" objectType="CheckBox" fmlaLink="$E$17" lockText="1" noThreeD="1"/>
</file>

<file path=xl/ctrlProps/ctrlProp6.xml><?xml version="1.0" encoding="utf-8"?>
<formControlPr xmlns="http://schemas.microsoft.com/office/spreadsheetml/2009/9/main" objectType="CheckBox" fmlaLink="$E$18" lockText="1" noThreeD="1"/>
</file>

<file path=xl/ctrlProps/ctrlProp7.xml><?xml version="1.0" encoding="utf-8"?>
<formControlPr xmlns="http://schemas.microsoft.com/office/spreadsheetml/2009/9/main" objectType="CheckBox" fmlaLink="$E$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647700</xdr:colOff>
          <xdr:row>12</xdr:row>
          <xdr:rowOff>0</xdr:rowOff>
        </xdr:from>
        <xdr:to>
          <xdr:col>3</xdr:col>
          <xdr:colOff>1685925</xdr:colOff>
          <xdr:row>13</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ステアリン酸</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13</xdr:row>
          <xdr:rowOff>0</xdr:rowOff>
        </xdr:from>
        <xdr:to>
          <xdr:col>3</xdr:col>
          <xdr:colOff>1685925</xdr:colOff>
          <xdr:row>14</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ステアリン酸カルシウム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14</xdr:row>
          <xdr:rowOff>0</xdr:rowOff>
        </xdr:from>
        <xdr:to>
          <xdr:col>3</xdr:col>
          <xdr:colOff>1685925</xdr:colOff>
          <xdr:row>15</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ステアリン酸マグネシウム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15</xdr:row>
          <xdr:rowOff>0</xdr:rowOff>
        </xdr:from>
        <xdr:to>
          <xdr:col>3</xdr:col>
          <xdr:colOff>1685925</xdr:colOff>
          <xdr:row>16</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ステアリン酸亜鉛</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16</xdr:row>
          <xdr:rowOff>0</xdr:rowOff>
        </xdr:from>
        <xdr:to>
          <xdr:col>3</xdr:col>
          <xdr:colOff>1685925</xdr:colOff>
          <xdr:row>17</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ステアリン酸ナトリウム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17</xdr:row>
          <xdr:rowOff>0</xdr:rowOff>
        </xdr:from>
        <xdr:to>
          <xdr:col>3</xdr:col>
          <xdr:colOff>1685925</xdr:colOff>
          <xdr:row>18</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ステアリン酸アルミニウム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18</xdr:row>
          <xdr:rowOff>0</xdr:rowOff>
        </xdr:from>
        <xdr:to>
          <xdr:col>3</xdr:col>
          <xdr:colOff>1685925</xdr:colOff>
          <xdr:row>19</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モノステアリン酸アルミニウム</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DDC50-86B3-4736-B5CE-9B072C75DF62}">
  <sheetPr codeName="Sheet1"/>
  <dimension ref="B1:AZ98"/>
  <sheetViews>
    <sheetView showGridLines="0" tabSelected="1" defaultGridColor="0" colorId="48" zoomScaleNormal="100" workbookViewId="0">
      <pane xSplit="10" topLeftCell="K1" activePane="topRight" state="frozen"/>
      <selection pane="topRight" activeCell="B1" sqref="B1"/>
    </sheetView>
  </sheetViews>
  <sheetFormatPr defaultColWidth="8.625" defaultRowHeight="18.75" x14ac:dyDescent="0.4"/>
  <cols>
    <col min="1" max="1" width="1.875" style="5" customWidth="1"/>
    <col min="2" max="3" width="8.625" style="5" customWidth="1"/>
    <col min="4" max="4" width="30.625" style="5" customWidth="1"/>
    <col min="5" max="7" width="8.625" style="5"/>
    <col min="8" max="8" width="17.25" style="5" bestFit="1" customWidth="1"/>
    <col min="9" max="27" width="8.625" style="5"/>
    <col min="28" max="30" width="17.25" style="28" bestFit="1" customWidth="1"/>
    <col min="31" max="52" width="8.625" style="28"/>
    <col min="53" max="16384" width="8.625" style="5"/>
  </cols>
  <sheetData>
    <row r="1" spans="2:9" ht="24" x14ac:dyDescent="0.4">
      <c r="B1" s="4" t="s">
        <v>0</v>
      </c>
      <c r="C1" s="4"/>
    </row>
    <row r="2" spans="2:9" ht="20.25" thickBot="1" x14ac:dyDescent="0.45">
      <c r="B2" s="6" t="s">
        <v>1</v>
      </c>
      <c r="C2" s="6"/>
    </row>
    <row r="3" spans="2:9" x14ac:dyDescent="0.4">
      <c r="B3" s="7" t="s">
        <v>2</v>
      </c>
      <c r="C3" s="8"/>
      <c r="D3" s="8"/>
      <c r="E3" s="8"/>
      <c r="F3" s="8"/>
      <c r="G3" s="8"/>
      <c r="H3" s="8"/>
      <c r="I3" s="9"/>
    </row>
    <row r="4" spans="2:9" ht="68.25" customHeight="1" thickBot="1" x14ac:dyDescent="0.45">
      <c r="B4" s="35" t="s">
        <v>28</v>
      </c>
      <c r="C4" s="36"/>
      <c r="D4" s="36"/>
      <c r="E4" s="36"/>
      <c r="F4" s="36"/>
      <c r="G4" s="36"/>
      <c r="H4" s="36"/>
      <c r="I4" s="37"/>
    </row>
    <row r="5" spans="2:9" x14ac:dyDescent="0.4">
      <c r="B5" s="10"/>
      <c r="C5" s="10"/>
      <c r="D5" s="10"/>
      <c r="H5" s="11"/>
    </row>
    <row r="6" spans="2:9" x14ac:dyDescent="0.4">
      <c r="B6" s="5" t="s">
        <v>3</v>
      </c>
      <c r="D6" s="3"/>
      <c r="H6" s="11"/>
    </row>
    <row r="7" spans="2:9" x14ac:dyDescent="0.4">
      <c r="B7" s="5" t="s">
        <v>29</v>
      </c>
      <c r="D7" s="3"/>
    </row>
    <row r="8" spans="2:9" x14ac:dyDescent="0.4">
      <c r="B8" s="5" t="s">
        <v>27</v>
      </c>
      <c r="D8" s="3"/>
    </row>
    <row r="9" spans="2:9" ht="42.75" customHeight="1" thickBot="1" x14ac:dyDescent="0.45">
      <c r="B9" s="41" t="s">
        <v>26</v>
      </c>
      <c r="C9" s="41"/>
      <c r="D9" s="41"/>
      <c r="E9" s="41"/>
      <c r="F9" s="41"/>
      <c r="G9" s="41"/>
      <c r="H9" s="41"/>
      <c r="I9" s="41"/>
    </row>
    <row r="10" spans="2:9" ht="97.5" customHeight="1" thickBot="1" x14ac:dyDescent="0.45">
      <c r="B10" s="38"/>
      <c r="C10" s="39"/>
      <c r="D10" s="39"/>
      <c r="E10" s="39"/>
      <c r="F10" s="39"/>
      <c r="G10" s="39"/>
      <c r="H10" s="39"/>
      <c r="I10" s="40"/>
    </row>
    <row r="11" spans="2:9" x14ac:dyDescent="0.4">
      <c r="H11" s="11"/>
    </row>
    <row r="12" spans="2:9" x14ac:dyDescent="0.4">
      <c r="B12" s="5" t="s">
        <v>8</v>
      </c>
    </row>
    <row r="13" spans="2:9" x14ac:dyDescent="0.4">
      <c r="C13" s="3"/>
      <c r="D13" s="3"/>
      <c r="E13" s="17" t="b">
        <v>0</v>
      </c>
      <c r="F13" s="29" t="s">
        <v>4</v>
      </c>
      <c r="G13" s="30">
        <v>1</v>
      </c>
    </row>
    <row r="14" spans="2:9" x14ac:dyDescent="0.4">
      <c r="C14" s="3"/>
      <c r="D14" s="3"/>
      <c r="E14" s="17" t="b">
        <v>0</v>
      </c>
      <c r="F14" s="29" t="s">
        <v>5</v>
      </c>
      <c r="G14" s="30">
        <v>2</v>
      </c>
    </row>
    <row r="15" spans="2:9" x14ac:dyDescent="0.4">
      <c r="C15" s="3"/>
      <c r="D15" s="3"/>
      <c r="E15" s="17" t="b">
        <v>0</v>
      </c>
      <c r="F15" s="29" t="s">
        <v>6</v>
      </c>
      <c r="G15" s="30">
        <v>3</v>
      </c>
    </row>
    <row r="16" spans="2:9" x14ac:dyDescent="0.4">
      <c r="C16" s="3"/>
      <c r="D16" s="3"/>
      <c r="E16" s="17" t="b">
        <v>0</v>
      </c>
      <c r="F16" s="29" t="s">
        <v>7</v>
      </c>
      <c r="G16" s="30">
        <v>4</v>
      </c>
    </row>
    <row r="17" spans="2:52" x14ac:dyDescent="0.4">
      <c r="C17" s="3"/>
      <c r="D17" s="3"/>
      <c r="E17" s="17" t="b">
        <v>0</v>
      </c>
      <c r="F17" s="29" t="s">
        <v>31</v>
      </c>
      <c r="G17" s="30">
        <v>5</v>
      </c>
    </row>
    <row r="18" spans="2:52" x14ac:dyDescent="0.4">
      <c r="C18" s="3"/>
      <c r="D18" s="3"/>
      <c r="E18" s="17" t="b">
        <v>0</v>
      </c>
      <c r="F18" s="29" t="s">
        <v>32</v>
      </c>
      <c r="G18" s="30">
        <v>6</v>
      </c>
    </row>
    <row r="19" spans="2:52" x14ac:dyDescent="0.4">
      <c r="C19" s="3"/>
      <c r="D19" s="3"/>
      <c r="E19" s="17" t="b">
        <v>0</v>
      </c>
      <c r="F19" s="29" t="s">
        <v>30</v>
      </c>
      <c r="G19" s="30">
        <v>7</v>
      </c>
    </row>
    <row r="20" spans="2:52" x14ac:dyDescent="0.4">
      <c r="E20" s="30"/>
      <c r="F20" s="30">
        <v>0</v>
      </c>
      <c r="G20" s="30">
        <v>0</v>
      </c>
    </row>
    <row r="21" spans="2:52" s="12" customFormat="1" x14ac:dyDescent="0.4">
      <c r="B21" s="12" t="s">
        <v>9</v>
      </c>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row>
    <row r="22" spans="2:52" s="12" customFormat="1" x14ac:dyDescent="0.4">
      <c r="B22" s="13" t="s">
        <v>10</v>
      </c>
      <c r="C22" s="12">
        <f>IF(NOT(E$13),IF(NOT(E$14),IF(NOT(E$15),IF(NOT(E$16),IF(NOT(E$17),IF(NOT(E$18),IF(NOT(E$19),0,F$19),F$18),F$17),F$16),F$15),F$14),F$13)</f>
        <v>0</v>
      </c>
      <c r="AB22" s="31" t="s">
        <v>12</v>
      </c>
      <c r="AC22" s="31" t="s">
        <v>12</v>
      </c>
      <c r="AD22" s="31" t="s">
        <v>12</v>
      </c>
      <c r="AE22" s="31">
        <v>1</v>
      </c>
      <c r="AF22" s="31">
        <f>IF(NOT(E$14),IF(NOT(E$15),IF(NOT(E$16),IF(NOT(E$17),IF(NOT(E$18),IF(NOT(E$19),0,F$19),F$18),F$17),F$16),F$15),F$14)</f>
        <v>0</v>
      </c>
      <c r="AG22" s="31"/>
      <c r="AH22" s="31"/>
      <c r="AI22" s="31"/>
      <c r="AJ22" s="31"/>
      <c r="AK22" s="31"/>
      <c r="AL22" s="31"/>
      <c r="AM22" s="31"/>
      <c r="AN22" s="31"/>
      <c r="AO22" s="31"/>
      <c r="AP22" s="31"/>
      <c r="AQ22" s="31"/>
      <c r="AR22" s="31"/>
      <c r="AS22" s="31"/>
      <c r="AT22" s="31"/>
      <c r="AU22" s="31"/>
      <c r="AV22" s="31"/>
      <c r="AW22" s="31"/>
      <c r="AX22" s="31"/>
      <c r="AY22" s="31"/>
      <c r="AZ22" s="31"/>
    </row>
    <row r="23" spans="2:52" s="12" customFormat="1" x14ac:dyDescent="0.4">
      <c r="C23" s="14" t="s">
        <v>14</v>
      </c>
      <c r="AB23" s="31" t="s">
        <v>11</v>
      </c>
      <c r="AC23" s="31" t="s">
        <v>16</v>
      </c>
      <c r="AD23" s="31" t="s">
        <v>17</v>
      </c>
      <c r="AE23" s="31">
        <v>2</v>
      </c>
      <c r="AF23" s="31">
        <f>IF(NOT(E$15),IF(NOT(E$16),IF(NOT(E$17),IF(NOT(E$18),IF(NOT(E$19),0,F$19),F$18),F$17),F$16),F$15)</f>
        <v>0</v>
      </c>
      <c r="AG23" s="31"/>
      <c r="AH23" s="31"/>
      <c r="AI23" s="31"/>
      <c r="AJ23" s="31"/>
      <c r="AK23" s="31"/>
      <c r="AL23" s="31"/>
      <c r="AM23" s="31"/>
      <c r="AN23" s="31"/>
      <c r="AO23" s="31"/>
      <c r="AP23" s="31"/>
      <c r="AQ23" s="31"/>
      <c r="AR23" s="31"/>
      <c r="AS23" s="31"/>
      <c r="AT23" s="31"/>
      <c r="AU23" s="31"/>
      <c r="AV23" s="31"/>
      <c r="AW23" s="31"/>
      <c r="AX23" s="31"/>
      <c r="AY23" s="31"/>
      <c r="AZ23" s="31"/>
    </row>
    <row r="24" spans="2:52" s="12" customFormat="1" x14ac:dyDescent="0.4">
      <c r="D24" s="1" t="s">
        <v>12</v>
      </c>
      <c r="E24" s="32"/>
      <c r="F24" s="32"/>
      <c r="G24" s="32"/>
      <c r="H24" s="32"/>
      <c r="AB24" s="31" t="s">
        <v>13</v>
      </c>
      <c r="AC24" s="31" t="s">
        <v>15</v>
      </c>
      <c r="AD24" s="31" t="s">
        <v>18</v>
      </c>
      <c r="AE24" s="31">
        <v>3</v>
      </c>
      <c r="AF24" s="31">
        <f>IF(NOT(E$16),IF(NOT(E$17),IF(NOT(E$18),IF(NOT(E$19),0,F$19),F$18),F$17),F$16)</f>
        <v>0</v>
      </c>
      <c r="AG24" s="31"/>
      <c r="AH24" s="31"/>
      <c r="AI24" s="31"/>
      <c r="AJ24" s="31"/>
      <c r="AK24" s="31"/>
      <c r="AL24" s="31"/>
      <c r="AM24" s="31"/>
      <c r="AN24" s="31"/>
      <c r="AO24" s="31"/>
      <c r="AP24" s="31"/>
      <c r="AQ24" s="31"/>
      <c r="AR24" s="31"/>
      <c r="AS24" s="31"/>
      <c r="AT24" s="31"/>
      <c r="AU24" s="31"/>
      <c r="AV24" s="31"/>
      <c r="AW24" s="31"/>
      <c r="AX24" s="31"/>
      <c r="AY24" s="31"/>
      <c r="AZ24" s="31"/>
    </row>
    <row r="25" spans="2:52" s="12" customFormat="1" x14ac:dyDescent="0.4">
      <c r="D25" s="32"/>
      <c r="E25" s="32"/>
      <c r="F25" s="32"/>
      <c r="G25" s="32"/>
      <c r="H25" s="32"/>
      <c r="AB25" s="31"/>
      <c r="AC25" s="31"/>
      <c r="AD25" s="31" t="s">
        <v>19</v>
      </c>
      <c r="AE25" s="31">
        <v>4</v>
      </c>
      <c r="AF25" s="31">
        <f>IF(NOT(E$17),IF(NOT(E$18),IF(NOT(E$19),0,F$19),F$18),F$17)</f>
        <v>0</v>
      </c>
      <c r="AG25" s="31"/>
      <c r="AH25" s="31"/>
      <c r="AI25" s="31"/>
      <c r="AJ25" s="31"/>
      <c r="AK25" s="31"/>
      <c r="AL25" s="31"/>
      <c r="AM25" s="31"/>
      <c r="AN25" s="31"/>
      <c r="AO25" s="31"/>
      <c r="AP25" s="31"/>
      <c r="AQ25" s="31"/>
      <c r="AR25" s="31"/>
      <c r="AS25" s="31"/>
      <c r="AT25" s="31"/>
      <c r="AU25" s="31"/>
      <c r="AV25" s="31"/>
      <c r="AW25" s="31"/>
      <c r="AX25" s="31"/>
      <c r="AY25" s="31"/>
      <c r="AZ25" s="31"/>
    </row>
    <row r="26" spans="2:52" s="12" customFormat="1" x14ac:dyDescent="0.4">
      <c r="C26" s="12" t="str">
        <f>IF(C22=0," ",IF(D24="植物","（2）原材料となる脂肪または脂肪油の由来植物をお答えください。",(IF(D24="動物","（2）原材料となる脂肪または脂肪油の由来動物をお答えください。"," "))))</f>
        <v xml:space="preserve"> </v>
      </c>
      <c r="D26" s="32"/>
      <c r="E26" s="32"/>
      <c r="F26" s="32"/>
      <c r="G26" s="32"/>
      <c r="H26" s="34" t="s">
        <v>12</v>
      </c>
      <c r="AB26" s="31"/>
      <c r="AC26" s="31"/>
      <c r="AD26" s="31" t="s">
        <v>15</v>
      </c>
      <c r="AE26" s="31">
        <v>5</v>
      </c>
      <c r="AF26" s="31">
        <f>IF(NOT(E$18),IF(NOT(E$19),0,F$19),F$18)</f>
        <v>0</v>
      </c>
      <c r="AG26" s="31"/>
      <c r="AH26" s="31"/>
      <c r="AI26" s="31"/>
      <c r="AJ26" s="31"/>
      <c r="AK26" s="31"/>
      <c r="AL26" s="31"/>
      <c r="AM26" s="31"/>
      <c r="AN26" s="31"/>
      <c r="AO26" s="31"/>
      <c r="AP26" s="31"/>
      <c r="AQ26" s="31"/>
      <c r="AR26" s="31"/>
      <c r="AS26" s="31"/>
      <c r="AT26" s="31"/>
      <c r="AU26" s="31"/>
      <c r="AV26" s="31"/>
      <c r="AW26" s="31"/>
      <c r="AX26" s="31"/>
      <c r="AY26" s="31"/>
      <c r="AZ26" s="31"/>
    </row>
    <row r="27" spans="2:52" s="12" customFormat="1" x14ac:dyDescent="0.4">
      <c r="D27" s="1" t="s">
        <v>12</v>
      </c>
      <c r="E27" s="32"/>
      <c r="F27" s="32"/>
      <c r="G27" s="32"/>
      <c r="H27" s="32" t="str">
        <f>IF(OR(D24="動物",C22=0)," ",IF(D24="選択してください","　",IF(OR(H26="選択してください",H26="ヤシ（パーム）"),"　","↓")))</f>
        <v xml:space="preserve"> </v>
      </c>
      <c r="AB27" s="31"/>
      <c r="AC27" s="31"/>
      <c r="AD27" s="31"/>
      <c r="AE27" s="31">
        <v>6</v>
      </c>
      <c r="AF27" s="31">
        <f>IF(NOT(E$19),0,F$19)</f>
        <v>0</v>
      </c>
      <c r="AG27" s="31"/>
      <c r="AH27" s="31"/>
      <c r="AI27" s="31"/>
      <c r="AJ27" s="31"/>
      <c r="AK27" s="31"/>
      <c r="AL27" s="31"/>
      <c r="AM27" s="31"/>
      <c r="AN27" s="31"/>
      <c r="AO27" s="31"/>
      <c r="AP27" s="31"/>
      <c r="AQ27" s="31"/>
      <c r="AR27" s="31"/>
      <c r="AS27" s="31"/>
      <c r="AT27" s="31"/>
      <c r="AU27" s="31"/>
      <c r="AV27" s="31"/>
      <c r="AW27" s="31"/>
      <c r="AX27" s="31"/>
      <c r="AY27" s="31"/>
      <c r="AZ27" s="31"/>
    </row>
    <row r="28" spans="2:52" s="12" customFormat="1" x14ac:dyDescent="0.4">
      <c r="D28" s="15" t="str">
        <f>IF(OR(D24="選択してください",D24="植物"),"　",IF(D27="その他","↓","　"))</f>
        <v>　</v>
      </c>
      <c r="E28" s="32"/>
      <c r="F28" s="32"/>
      <c r="G28" s="32"/>
      <c r="H28" s="32" t="str">
        <f>IF(OR(D24="動物",C22=0)," ",IF(D24="選択してください","　",IF(OR(H26="選択してください",H26="ヤシ（パーム）"),"　","原材料の植物名を記入してください")))</f>
        <v xml:space="preserve"> </v>
      </c>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row>
    <row r="29" spans="2:52" s="12" customFormat="1" x14ac:dyDescent="0.4">
      <c r="D29" s="15" t="str">
        <f>IF(OR(D24="選択してください",D24="植物"),"　",IF(D27="その他", "原材料とする動物名を記入してください","　"))</f>
        <v>　</v>
      </c>
      <c r="E29" s="32"/>
      <c r="F29" s="32"/>
      <c r="G29" s="32"/>
      <c r="H29" s="33"/>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row>
    <row r="30" spans="2:52" s="12" customFormat="1" x14ac:dyDescent="0.4">
      <c r="D30" s="1"/>
      <c r="E30" s="32"/>
      <c r="F30" s="32"/>
      <c r="G30" s="32"/>
      <c r="H30" s="32"/>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row>
    <row r="31" spans="2:52" s="12" customFormat="1" x14ac:dyDescent="0.4">
      <c r="D31" s="32"/>
      <c r="E31" s="32"/>
      <c r="F31" s="32"/>
      <c r="G31" s="32"/>
      <c r="H31" s="32"/>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row>
    <row r="32" spans="2:52" s="12" customFormat="1" x14ac:dyDescent="0.4">
      <c r="D32" s="32"/>
      <c r="E32" s="32"/>
      <c r="F32" s="32"/>
      <c r="G32" s="32"/>
      <c r="H32" s="32"/>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row>
    <row r="33" spans="2:52" s="12" customFormat="1" x14ac:dyDescent="0.4">
      <c r="B33" s="13" t="s">
        <v>20</v>
      </c>
      <c r="C33" s="12">
        <f>IF(B34=1,AF$22,IF(B34=2,AF$23,IF(B34=3,AF$24,IF(B34=4,AF$25,IF(B34=5,AF$26,IF(B34=6,AF$27,0))))))</f>
        <v>0</v>
      </c>
      <c r="D33" s="32"/>
      <c r="E33" s="32"/>
      <c r="F33" s="32"/>
      <c r="G33" s="32"/>
      <c r="H33" s="32"/>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row>
    <row r="34" spans="2:52" s="12" customFormat="1" x14ac:dyDescent="0.4">
      <c r="B34" s="16">
        <f>VLOOKUP(C22,F$13:G$20,2,FALSE)</f>
        <v>0</v>
      </c>
      <c r="C34" s="14" t="s">
        <v>14</v>
      </c>
      <c r="D34" s="32"/>
      <c r="E34" s="32"/>
      <c r="F34" s="32"/>
      <c r="G34" s="32"/>
      <c r="H34" s="32"/>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row>
    <row r="35" spans="2:52" s="12" customFormat="1" x14ac:dyDescent="0.4">
      <c r="D35" s="1" t="s">
        <v>12</v>
      </c>
      <c r="E35" s="32"/>
      <c r="F35" s="32"/>
      <c r="G35" s="32"/>
      <c r="H35" s="32"/>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row>
    <row r="36" spans="2:52" s="12" customFormat="1" x14ac:dyDescent="0.4">
      <c r="D36" s="32"/>
      <c r="E36" s="32"/>
      <c r="F36" s="32"/>
      <c r="G36" s="32"/>
      <c r="H36" s="32"/>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row>
    <row r="37" spans="2:52" s="12" customFormat="1" x14ac:dyDescent="0.4">
      <c r="C37" s="12" t="str">
        <f>IF(C33=0," ",IF(D35="植物","（2）原材料となる脂肪または脂肪油の由来植物をお答えください。",(IF(D35="動物","（2）原材料となる脂肪または脂肪油の由来動物をお答えください。"," "))))</f>
        <v xml:space="preserve"> </v>
      </c>
      <c r="D37" s="32"/>
      <c r="E37" s="32"/>
      <c r="F37" s="32"/>
      <c r="G37" s="32"/>
      <c r="H37" s="34" t="s">
        <v>12</v>
      </c>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row>
    <row r="38" spans="2:52" s="12" customFormat="1" x14ac:dyDescent="0.4">
      <c r="D38" s="1" t="s">
        <v>12</v>
      </c>
      <c r="E38" s="32"/>
      <c r="F38" s="32"/>
      <c r="G38" s="32"/>
      <c r="H38" s="32" t="str">
        <f>IF(OR(D35="動物",C33=0)," ",IF(D35="選択してください","　",IF(OR(H37="選択してください",H37="ヤシ（パーム）"),"　","↓")))</f>
        <v xml:space="preserve"> </v>
      </c>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row>
    <row r="39" spans="2:52" s="12" customFormat="1" x14ac:dyDescent="0.4">
      <c r="D39" s="15" t="str">
        <f>IF(OR(D35="選択してください",D35="植物"),"　",IF(D38="その他","↓","　"))</f>
        <v>　</v>
      </c>
      <c r="E39" s="32"/>
      <c r="F39" s="32"/>
      <c r="G39" s="32"/>
      <c r="H39" s="32" t="str">
        <f>IF(OR(D35="動物",C33=0)," ",IF(D35="選択してください","　",IF(OR(H37="選択してください",H37="ヤシ（パーム）"),"　","原材料の植物名を記入してください")))</f>
        <v xml:space="preserve"> </v>
      </c>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row>
    <row r="40" spans="2:52" s="12" customFormat="1" x14ac:dyDescent="0.4">
      <c r="D40" s="15" t="str">
        <f>IF(OR(D35="選択してください",D35="植物"),"　",IF(D38="その他", "原材料とする動物名を記入してください","　"))</f>
        <v>　</v>
      </c>
      <c r="E40" s="32"/>
      <c r="F40" s="32"/>
      <c r="G40" s="32"/>
      <c r="H40" s="33"/>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row>
    <row r="41" spans="2:52" s="12" customFormat="1" x14ac:dyDescent="0.4">
      <c r="D41" s="1"/>
      <c r="E41" s="32"/>
      <c r="F41" s="32"/>
      <c r="G41" s="32"/>
      <c r="H41" s="32"/>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row>
    <row r="42" spans="2:52" s="12" customFormat="1" x14ac:dyDescent="0.4">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row>
    <row r="43" spans="2:52" s="12" customFormat="1" x14ac:dyDescent="0.4">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row>
    <row r="44" spans="2:52" s="12" customFormat="1" x14ac:dyDescent="0.4">
      <c r="B44" s="13" t="s">
        <v>21</v>
      </c>
      <c r="C44" s="12">
        <f>IF(B45=1,AF$22,IF(B45=2,AF$23,IF(B45=3,AF$24,IF(B45=4,AF$25,IF(B45=5,AF$26,IF(B45=6,AF$27,0))))))</f>
        <v>0</v>
      </c>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row>
    <row r="45" spans="2:52" s="12" customFormat="1" x14ac:dyDescent="0.4">
      <c r="B45" s="16">
        <f>VLOOKUP(C33,F$13:G$20,2,FALSE)</f>
        <v>0</v>
      </c>
      <c r="C45" s="14" t="s">
        <v>14</v>
      </c>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row>
    <row r="46" spans="2:52" s="12" customFormat="1" x14ac:dyDescent="0.4">
      <c r="D46" s="1" t="s">
        <v>12</v>
      </c>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row>
    <row r="47" spans="2:52" s="12" customFormat="1" x14ac:dyDescent="0.4">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row>
    <row r="48" spans="2:52" s="12" customFormat="1" x14ac:dyDescent="0.4">
      <c r="C48" s="12" t="str">
        <f>IF(C44=0," ",IF(D46="植物","（2）原材料となる脂肪または脂肪油の由来植物をお答えください。",(IF(D46="動物","（2）原材料となる脂肪または脂肪油の由来動物をお答えください。"," "))))</f>
        <v xml:space="preserve"> </v>
      </c>
      <c r="H48" s="2" t="s">
        <v>12</v>
      </c>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row>
    <row r="49" spans="2:52" s="12" customFormat="1" x14ac:dyDescent="0.4">
      <c r="D49" s="1" t="s">
        <v>12</v>
      </c>
      <c r="H49" s="12" t="str">
        <f>IF(OR(D46="動物",C44=0)," ",IF(D46="選択してください","　",IF(OR(H48="選択してください",H48="ヤシ（パーム）"),"　","↓")))</f>
        <v xml:space="preserve"> </v>
      </c>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row>
    <row r="50" spans="2:52" s="12" customFormat="1" x14ac:dyDescent="0.4">
      <c r="D50" s="15" t="str">
        <f>IF(OR(D46="選択してください",D46="植物"),"　",IF(D49="その他","↓","　"))</f>
        <v>　</v>
      </c>
      <c r="H50" s="12" t="str">
        <f>IF(OR(D46="動物",C44=0)," ",IF(D46="選択してください","　",IF(OR(H48="選択してください",H48="ヤシ（パーム）"),"　","原材料の植物名を記入してください")))</f>
        <v xml:space="preserve"> </v>
      </c>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row>
    <row r="51" spans="2:52" s="12" customFormat="1" x14ac:dyDescent="0.4">
      <c r="D51" s="15" t="str">
        <f>IF(OR(D46="選択してください",D46="植物"),"　",IF(D49="その他", "原材料とする動物名を記入してください","　"))</f>
        <v>　</v>
      </c>
      <c r="H51" s="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row>
    <row r="52" spans="2:52" s="12" customFormat="1" x14ac:dyDescent="0.4">
      <c r="D52" s="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row>
    <row r="53" spans="2:52" s="12" customFormat="1" x14ac:dyDescent="0.4">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row>
    <row r="54" spans="2:52" s="12" customFormat="1" x14ac:dyDescent="0.4">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row>
    <row r="55" spans="2:52" s="12" customFormat="1" x14ac:dyDescent="0.4">
      <c r="B55" s="13" t="s">
        <v>22</v>
      </c>
      <c r="C55" s="12">
        <f>IF(B56=1,AF$22,IF(B56=2,AF$23,IF(B56=3,AF$24,IF(B56=4,AF$25,IF(B56=5,AF$26,IF(B56=6,AF$27,0))))))</f>
        <v>0</v>
      </c>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row>
    <row r="56" spans="2:52" s="12" customFormat="1" x14ac:dyDescent="0.4">
      <c r="B56" s="16">
        <f>VLOOKUP(C44,F$13:G$20,2,FALSE)</f>
        <v>0</v>
      </c>
      <c r="C56" s="14" t="s">
        <v>14</v>
      </c>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row>
    <row r="57" spans="2:52" s="12" customFormat="1" x14ac:dyDescent="0.4">
      <c r="D57" s="1" t="s">
        <v>12</v>
      </c>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row>
    <row r="58" spans="2:52" s="12" customFormat="1" x14ac:dyDescent="0.4">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row>
    <row r="59" spans="2:52" s="12" customFormat="1" x14ac:dyDescent="0.4">
      <c r="C59" s="12" t="str">
        <f>IF(C55=0," ",IF(D57="植物","（2）原材料となる脂肪または脂肪油の由来植物をお答えください。",(IF(D57="動物","（2）原材料となる脂肪または脂肪油の由来動物をお答えください。"," "))))</f>
        <v xml:space="preserve"> </v>
      </c>
      <c r="H59" s="2" t="s">
        <v>12</v>
      </c>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row>
    <row r="60" spans="2:52" s="12" customFormat="1" x14ac:dyDescent="0.4">
      <c r="D60" s="1" t="s">
        <v>12</v>
      </c>
      <c r="H60" s="12" t="str">
        <f>IF(OR(D57="動物",C55=0)," ",IF(D57="選択してください","　",IF(OR(H59="選択してください",H59="ヤシ（パーム）"),"　","↓")))</f>
        <v xml:space="preserve"> </v>
      </c>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row>
    <row r="61" spans="2:52" s="12" customFormat="1" x14ac:dyDescent="0.4">
      <c r="D61" s="15" t="str">
        <f>IF(OR(D57="選択してください",D57="植物"),"　",IF(D60="その他","↓","　"))</f>
        <v>　</v>
      </c>
      <c r="H61" s="12" t="str">
        <f>IF(OR(D57="動物",C55=0)," ",IF(D57="選択してください","　",IF(OR(H59="選択してください",H59="ヤシ（パーム）"),"　","原材料の植物名を記入してください")))</f>
        <v xml:space="preserve"> </v>
      </c>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row>
    <row r="62" spans="2:52" s="12" customFormat="1" x14ac:dyDescent="0.4">
      <c r="D62" s="15" t="str">
        <f>IF(OR(D57="選択してください",D57="植物"),"　",IF(D60="その他", "原材料とする動物名を記入してください","　"))</f>
        <v>　</v>
      </c>
      <c r="H62" s="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row>
    <row r="63" spans="2:52" s="12" customFormat="1" x14ac:dyDescent="0.4">
      <c r="D63" s="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row>
    <row r="64" spans="2:52" s="12" customFormat="1" x14ac:dyDescent="0.4">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row>
    <row r="65" spans="2:52" s="12" customFormat="1" x14ac:dyDescent="0.4">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row>
    <row r="66" spans="2:52" s="12" customFormat="1" x14ac:dyDescent="0.4">
      <c r="B66" s="13" t="s">
        <v>23</v>
      </c>
      <c r="C66" s="12">
        <f>IF(B67=1,AF$22,IF(B67=2,AF$23,IF(B67=3,AF$24,IF(B67=4,AF$25,IF(B67=5,AF$26,IF(B67=6,AF$27,0))))))</f>
        <v>0</v>
      </c>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row>
    <row r="67" spans="2:52" s="12" customFormat="1" x14ac:dyDescent="0.4">
      <c r="B67" s="16">
        <f>VLOOKUP(C55,F$13:G$20,2,FALSE)</f>
        <v>0</v>
      </c>
      <c r="C67" s="14" t="s">
        <v>14</v>
      </c>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row>
    <row r="68" spans="2:52" s="12" customFormat="1" x14ac:dyDescent="0.4">
      <c r="D68" s="1" t="s">
        <v>12</v>
      </c>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row>
    <row r="69" spans="2:52" s="12" customFormat="1" x14ac:dyDescent="0.4">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row>
    <row r="70" spans="2:52" s="12" customFormat="1" x14ac:dyDescent="0.4">
      <c r="C70" s="12" t="str">
        <f>IF(C66=0," ",IF(D68="植物","（2）原材料となる脂肪または脂肪油の由来植物をお答えください。",(IF(D68="動物","（2）原材料となる脂肪または脂肪油の由来動物をお答えください。"," "))))</f>
        <v xml:space="preserve"> </v>
      </c>
      <c r="H70" s="2" t="s">
        <v>12</v>
      </c>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row>
    <row r="71" spans="2:52" s="12" customFormat="1" x14ac:dyDescent="0.4">
      <c r="D71" s="1" t="s">
        <v>12</v>
      </c>
      <c r="H71" s="12" t="str">
        <f>IF(OR(D68="動物",C66=0)," ",IF(D68="選択してください","　",IF(OR(H70="選択してください",H70="ヤシ（パーム）"),"　","↓")))</f>
        <v xml:space="preserve"> </v>
      </c>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row>
    <row r="72" spans="2:52" s="12" customFormat="1" x14ac:dyDescent="0.4">
      <c r="D72" s="15" t="str">
        <f>IF(OR(D68="選択してください",D68="植物"),"　",IF(D71="その他","↓","　"))</f>
        <v>　</v>
      </c>
      <c r="H72" s="12" t="str">
        <f>IF(OR(D68="動物",C66=0)," ",IF(D68="選択してください","　",IF(OR(H70="選択してください",H70="ヤシ（パーム）"),"　","原材料の植物名を記入してください")))</f>
        <v xml:space="preserve"> </v>
      </c>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row>
    <row r="73" spans="2:52" s="12" customFormat="1" x14ac:dyDescent="0.4">
      <c r="D73" s="15" t="str">
        <f>IF(OR(D68="選択してください",D68="植物"),"　",IF(D71="その他", "原材料とする動物名を記入してください","　"))</f>
        <v>　</v>
      </c>
      <c r="H73" s="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row>
    <row r="74" spans="2:52" s="12" customFormat="1" x14ac:dyDescent="0.4">
      <c r="D74" s="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row>
    <row r="75" spans="2:52" s="12" customFormat="1" x14ac:dyDescent="0.4">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row>
    <row r="76" spans="2:52" s="12" customFormat="1" x14ac:dyDescent="0.4">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row>
    <row r="77" spans="2:52" s="12" customFormat="1" x14ac:dyDescent="0.4">
      <c r="B77" s="13" t="s">
        <v>24</v>
      </c>
      <c r="C77" s="12">
        <f>IF(B78=1,AF$22,IF(B78=2,AF$23,IF(B78=3,AF$24,IF(B78=4,AF$25,IF(B78=5,AF$26,IF(B78=6,AF$27,0))))))</f>
        <v>0</v>
      </c>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row>
    <row r="78" spans="2:52" s="12" customFormat="1" x14ac:dyDescent="0.4">
      <c r="B78" s="16">
        <f>VLOOKUP(C66,F$13:G$20,2,FALSE)</f>
        <v>0</v>
      </c>
      <c r="C78" s="14" t="s">
        <v>14</v>
      </c>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row>
    <row r="79" spans="2:52" s="12" customFormat="1" x14ac:dyDescent="0.4">
      <c r="D79" s="1" t="s">
        <v>12</v>
      </c>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row>
    <row r="80" spans="2:52" s="12" customFormat="1" x14ac:dyDescent="0.4">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row>
    <row r="81" spans="2:52" s="12" customFormat="1" x14ac:dyDescent="0.4">
      <c r="C81" s="12" t="str">
        <f>IF(C77=0," ",IF(D79="植物","（2）原材料となる脂肪または脂肪油の由来植物をお答えください。",(IF(D79="動物","（2）原材料となる脂肪または脂肪油の由来動物をお答えください。"," "))))</f>
        <v xml:space="preserve"> </v>
      </c>
      <c r="H81" s="2" t="s">
        <v>12</v>
      </c>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row>
    <row r="82" spans="2:52" s="12" customFormat="1" x14ac:dyDescent="0.4">
      <c r="D82" s="1" t="s">
        <v>12</v>
      </c>
      <c r="H82" s="12" t="str">
        <f>IF(OR(D79="動物",C77=0)," ",IF(D79="選択してください","　",IF(OR(H81="選択してください",H81="ヤシ（パーム）"),"　","↓")))</f>
        <v xml:space="preserve"> </v>
      </c>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row>
    <row r="83" spans="2:52" s="12" customFormat="1" x14ac:dyDescent="0.4">
      <c r="D83" s="15" t="str">
        <f>IF(OR(D79="選択してください",D79="植物"),"　",IF(D82="その他","↓","　"))</f>
        <v>　</v>
      </c>
      <c r="H83" s="12" t="str">
        <f>IF(OR(D79="動物",C77=0)," ",IF(D79="選択してください","　",IF(OR(H81="選択してください",H81="ヤシ（パーム）"),"　","原材料の植物名を記入してください")))</f>
        <v xml:space="preserve"> </v>
      </c>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row>
    <row r="84" spans="2:52" s="12" customFormat="1" x14ac:dyDescent="0.4">
      <c r="D84" s="15" t="str">
        <f>IF(OR(D79="選択してください",D79="植物"),"　",IF(D82="その他", "原材料とする動物名を記入してください","　"))</f>
        <v>　</v>
      </c>
      <c r="H84" s="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row>
    <row r="85" spans="2:52" s="12" customFormat="1" x14ac:dyDescent="0.4">
      <c r="D85" s="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row>
    <row r="86" spans="2:52" s="12" customFormat="1" x14ac:dyDescent="0.4">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row>
    <row r="87" spans="2:52" s="12" customFormat="1" x14ac:dyDescent="0.4">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row>
    <row r="88" spans="2:52" s="12" customFormat="1" x14ac:dyDescent="0.4">
      <c r="B88" s="13" t="s">
        <v>25</v>
      </c>
      <c r="C88" s="12">
        <f>IF(B89=1,AF$22,IF(B89=2,AF$23,IF(B89=3,AF$24,IF(B89=4,AF$25,IF(B89=5,AF$26,IF(B89=6,AF$27,0))))))</f>
        <v>0</v>
      </c>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row>
    <row r="89" spans="2:52" s="12" customFormat="1" x14ac:dyDescent="0.4">
      <c r="B89" s="16">
        <f>VLOOKUP(C77,F$13:G$20,2,FALSE)</f>
        <v>0</v>
      </c>
      <c r="C89" s="14" t="s">
        <v>14</v>
      </c>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row>
    <row r="90" spans="2:52" s="12" customFormat="1" x14ac:dyDescent="0.4">
      <c r="D90" s="1" t="s">
        <v>12</v>
      </c>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row>
    <row r="91" spans="2:52" s="12" customFormat="1" x14ac:dyDescent="0.4">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row>
    <row r="92" spans="2:52" s="12" customFormat="1" x14ac:dyDescent="0.4">
      <c r="C92" s="12" t="str">
        <f>IF(C88=0," ",IF(D90="植物","（2）原材料となる脂肪または脂肪油の由来植物をお答えください。",(IF(D90="動物","（2）原材料となる脂肪または脂肪油の由来動物をお答えください。"," "))))</f>
        <v xml:space="preserve"> </v>
      </c>
      <c r="H92" s="2" t="s">
        <v>12</v>
      </c>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row>
    <row r="93" spans="2:52" s="12" customFormat="1" x14ac:dyDescent="0.4">
      <c r="D93" s="1" t="s">
        <v>12</v>
      </c>
      <c r="H93" s="12" t="str">
        <f>IF(OR(D90="動物",C88=0)," ",IF(D90="選択してください","　",IF(OR(H92="選択してください",H92="ヤシ（パーム）"),"　","↓")))</f>
        <v xml:space="preserve"> </v>
      </c>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row>
    <row r="94" spans="2:52" s="12" customFormat="1" x14ac:dyDescent="0.4">
      <c r="D94" s="15" t="str">
        <f>IF(OR(D90="選択してください",D90="植物"),"　",IF(D93="その他","↓","　"))</f>
        <v>　</v>
      </c>
      <c r="H94" s="12" t="str">
        <f>IF(OR(D90="動物",C88=0)," ",IF(D90="選択してください","　",IF(OR(H92="選択してください",H92="ヤシ（パーム）"),"　","原材料の植物名を記入してください")))</f>
        <v xml:space="preserve"> </v>
      </c>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row>
    <row r="95" spans="2:52" s="12" customFormat="1" x14ac:dyDescent="0.4">
      <c r="D95" s="15" t="str">
        <f>IF(OR(D90="選択してください",D90="植物"),"　",IF(D93="その他", "原材料とする動物名を記入してください","　"))</f>
        <v>　</v>
      </c>
      <c r="H95" s="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row>
    <row r="96" spans="2:52" s="12" customFormat="1" x14ac:dyDescent="0.4">
      <c r="D96" s="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row>
    <row r="97" spans="28:52" s="12" customFormat="1" x14ac:dyDescent="0.4">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row>
    <row r="98" spans="28:52" s="12" customFormat="1" x14ac:dyDescent="0.4">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row>
  </sheetData>
  <sheetProtection algorithmName="SHA-512" hashValue="MBflWQo12q+24r5phMfoCn3wlq8DY5rzkb7nItP14h97pmHcYYi1mdEof+CUtT9JlxePZm3rXe1JrCZogM3Weg==" saltValue="4WUHKuFC+hA5YRlOWnm0Hg==" spinCount="100000" sheet="1" objects="1" scenarios="1"/>
  <mergeCells count="3">
    <mergeCell ref="B4:I4"/>
    <mergeCell ref="B10:I10"/>
    <mergeCell ref="B9:I9"/>
  </mergeCells>
  <phoneticPr fontId="4"/>
  <conditionalFormatting sqref="C88">
    <cfRule type="cellIs" dxfId="76" priority="7" operator="equal">
      <formula>0</formula>
    </cfRule>
  </conditionalFormatting>
  <conditionalFormatting sqref="C33">
    <cfRule type="cellIs" dxfId="75" priority="62" operator="equal">
      <formula>0</formula>
    </cfRule>
  </conditionalFormatting>
  <conditionalFormatting sqref="C44">
    <cfRule type="cellIs" dxfId="74" priority="51" operator="equal">
      <formula>0</formula>
    </cfRule>
  </conditionalFormatting>
  <conditionalFormatting sqref="C55">
    <cfRule type="cellIs" dxfId="73" priority="40" operator="equal">
      <formula>0</formula>
    </cfRule>
  </conditionalFormatting>
  <conditionalFormatting sqref="C66">
    <cfRule type="cellIs" dxfId="72" priority="29" operator="equal">
      <formula>0</formula>
    </cfRule>
  </conditionalFormatting>
  <conditionalFormatting sqref="C77">
    <cfRule type="cellIs" dxfId="71" priority="18" operator="equal">
      <formula>0</formula>
    </cfRule>
  </conditionalFormatting>
  <conditionalFormatting sqref="B22">
    <cfRule type="expression" dxfId="70" priority="84">
      <formula>$C22=0</formula>
    </cfRule>
  </conditionalFormatting>
  <conditionalFormatting sqref="C23">
    <cfRule type="expression" dxfId="69" priority="83">
      <formula>$C22=0</formula>
    </cfRule>
  </conditionalFormatting>
  <conditionalFormatting sqref="B21">
    <cfRule type="expression" dxfId="68" priority="81">
      <formula>$C22=0</formula>
    </cfRule>
  </conditionalFormatting>
  <conditionalFormatting sqref="H29">
    <cfRule type="expression" dxfId="67" priority="76">
      <formula>NOT($D24="植物")</formula>
    </cfRule>
    <cfRule type="expression" dxfId="66" priority="77">
      <formula>NOT($H26="その他")</formula>
    </cfRule>
  </conditionalFormatting>
  <conditionalFormatting sqref="B33">
    <cfRule type="expression" dxfId="65" priority="73">
      <formula>$C33=0</formula>
    </cfRule>
  </conditionalFormatting>
  <conditionalFormatting sqref="C34">
    <cfRule type="expression" dxfId="64" priority="72">
      <formula>$C33=0</formula>
    </cfRule>
  </conditionalFormatting>
  <conditionalFormatting sqref="H37">
    <cfRule type="expression" dxfId="63" priority="69">
      <formula>$C33=0</formula>
    </cfRule>
    <cfRule type="expression" dxfId="62" priority="70">
      <formula>$D35="植物"</formula>
    </cfRule>
  </conditionalFormatting>
  <conditionalFormatting sqref="H40">
    <cfRule type="expression" dxfId="61" priority="66">
      <formula>NOT($D35="植物")</formula>
    </cfRule>
    <cfRule type="expression" dxfId="60" priority="67">
      <formula>NOT($H37="その他")</formula>
    </cfRule>
  </conditionalFormatting>
  <conditionalFormatting sqref="C22">
    <cfRule type="cellIs" dxfId="59" priority="63" operator="equal">
      <formula>0</formula>
    </cfRule>
  </conditionalFormatting>
  <conditionalFormatting sqref="B44">
    <cfRule type="expression" dxfId="58" priority="61">
      <formula>$C44=0</formula>
    </cfRule>
  </conditionalFormatting>
  <conditionalFormatting sqref="C45">
    <cfRule type="expression" dxfId="57" priority="60">
      <formula>$C44=0</formula>
    </cfRule>
  </conditionalFormatting>
  <conditionalFormatting sqref="D46">
    <cfRule type="expression" dxfId="56" priority="59">
      <formula>$C44=0</formula>
    </cfRule>
  </conditionalFormatting>
  <conditionalFormatting sqref="H48">
    <cfRule type="expression" dxfId="55" priority="57">
      <formula>$C44=0</formula>
    </cfRule>
    <cfRule type="expression" dxfId="54" priority="58">
      <formula>$D46="植物"</formula>
    </cfRule>
  </conditionalFormatting>
  <conditionalFormatting sqref="D49">
    <cfRule type="expression" dxfId="53" priority="56">
      <formula>NOT($D46="動物")</formula>
    </cfRule>
  </conditionalFormatting>
  <conditionalFormatting sqref="H51">
    <cfRule type="expression" dxfId="52" priority="54">
      <formula>NOT($D46="植物")</formula>
    </cfRule>
    <cfRule type="expression" dxfId="51" priority="55">
      <formula>NOT($H48="その他")</formula>
    </cfRule>
  </conditionalFormatting>
  <conditionalFormatting sqref="D52">
    <cfRule type="expression" dxfId="50" priority="52">
      <formula>NOT($D49="その他")</formula>
    </cfRule>
    <cfRule type="expression" dxfId="49" priority="53">
      <formula>NOT($D46="動物")</formula>
    </cfRule>
  </conditionalFormatting>
  <conditionalFormatting sqref="B55">
    <cfRule type="expression" dxfId="48" priority="50">
      <formula>$C55=0</formula>
    </cfRule>
  </conditionalFormatting>
  <conditionalFormatting sqref="C56">
    <cfRule type="expression" dxfId="47" priority="49">
      <formula>$C55=0</formula>
    </cfRule>
  </conditionalFormatting>
  <conditionalFormatting sqref="D57">
    <cfRule type="expression" dxfId="46" priority="48">
      <formula>$C55=0</formula>
    </cfRule>
  </conditionalFormatting>
  <conditionalFormatting sqref="H59">
    <cfRule type="expression" dxfId="45" priority="46">
      <formula>$C55=0</formula>
    </cfRule>
    <cfRule type="expression" dxfId="44" priority="47">
      <formula>$D57="植物"</formula>
    </cfRule>
  </conditionalFormatting>
  <conditionalFormatting sqref="D60">
    <cfRule type="expression" dxfId="43" priority="45">
      <formula>NOT($D57="動物")</formula>
    </cfRule>
  </conditionalFormatting>
  <conditionalFormatting sqref="H62">
    <cfRule type="expression" dxfId="42" priority="43">
      <formula>NOT($D57="植物")</formula>
    </cfRule>
    <cfRule type="expression" dxfId="41" priority="44">
      <formula>NOT($H59="その他")</formula>
    </cfRule>
  </conditionalFormatting>
  <conditionalFormatting sqref="D63">
    <cfRule type="expression" dxfId="40" priority="41">
      <formula>NOT($D60="その他")</formula>
    </cfRule>
    <cfRule type="expression" dxfId="39" priority="42">
      <formula>NOT($D57="動物")</formula>
    </cfRule>
  </conditionalFormatting>
  <conditionalFormatting sqref="B66">
    <cfRule type="expression" dxfId="38" priority="39">
      <formula>$C66=0</formula>
    </cfRule>
  </conditionalFormatting>
  <conditionalFormatting sqref="C67">
    <cfRule type="expression" dxfId="37" priority="38">
      <formula>$C66=0</formula>
    </cfRule>
  </conditionalFormatting>
  <conditionalFormatting sqref="D68">
    <cfRule type="expression" dxfId="36" priority="37">
      <formula>$C66=0</formula>
    </cfRule>
  </conditionalFormatting>
  <conditionalFormatting sqref="H70">
    <cfRule type="expression" dxfId="35" priority="35">
      <formula>$C66=0</formula>
    </cfRule>
    <cfRule type="expression" dxfId="34" priority="36">
      <formula>$D68="植物"</formula>
    </cfRule>
  </conditionalFormatting>
  <conditionalFormatting sqref="D71">
    <cfRule type="expression" dxfId="33" priority="34">
      <formula>NOT($D68="動物")</formula>
    </cfRule>
  </conditionalFormatting>
  <conditionalFormatting sqref="H73">
    <cfRule type="expression" dxfId="32" priority="32">
      <formula>NOT($D68="植物")</formula>
    </cfRule>
    <cfRule type="expression" dxfId="31" priority="33">
      <formula>NOT($H70="その他")</formula>
    </cfRule>
  </conditionalFormatting>
  <conditionalFormatting sqref="D74">
    <cfRule type="expression" dxfId="30" priority="30">
      <formula>NOT($D71="その他")</formula>
    </cfRule>
    <cfRule type="expression" dxfId="29" priority="31">
      <formula>NOT($D68="動物")</formula>
    </cfRule>
  </conditionalFormatting>
  <conditionalFormatting sqref="B77">
    <cfRule type="expression" dxfId="28" priority="28">
      <formula>$C77=0</formula>
    </cfRule>
  </conditionalFormatting>
  <conditionalFormatting sqref="C78">
    <cfRule type="expression" dxfId="27" priority="27">
      <formula>$C77=0</formula>
    </cfRule>
  </conditionalFormatting>
  <conditionalFormatting sqref="D79">
    <cfRule type="expression" dxfId="26" priority="26">
      <formula>$C77=0</formula>
    </cfRule>
  </conditionalFormatting>
  <conditionalFormatting sqref="H81">
    <cfRule type="expression" dxfId="25" priority="24">
      <formula>$C77=0</formula>
    </cfRule>
    <cfRule type="expression" dxfId="24" priority="25">
      <formula>$D79="植物"</formula>
    </cfRule>
  </conditionalFormatting>
  <conditionalFormatting sqref="D82">
    <cfRule type="expression" dxfId="23" priority="23">
      <formula>NOT($D79="動物")</formula>
    </cfRule>
  </conditionalFormatting>
  <conditionalFormatting sqref="H84">
    <cfRule type="expression" dxfId="22" priority="21">
      <formula>NOT($D79="植物")</formula>
    </cfRule>
    <cfRule type="expression" dxfId="21" priority="22">
      <formula>NOT($H81="その他")</formula>
    </cfRule>
  </conditionalFormatting>
  <conditionalFormatting sqref="D85">
    <cfRule type="expression" dxfId="20" priority="19">
      <formula>NOT($D82="その他")</formula>
    </cfRule>
    <cfRule type="expression" dxfId="19" priority="20">
      <formula>NOT($D79="動物")</formula>
    </cfRule>
  </conditionalFormatting>
  <conditionalFormatting sqref="B88">
    <cfRule type="expression" dxfId="18" priority="17">
      <formula>$C88=0</formula>
    </cfRule>
  </conditionalFormatting>
  <conditionalFormatting sqref="C89">
    <cfRule type="expression" dxfId="17" priority="16">
      <formula>$C88=0</formula>
    </cfRule>
  </conditionalFormatting>
  <conditionalFormatting sqref="D90">
    <cfRule type="expression" dxfId="16" priority="15">
      <formula>$C88=0</formula>
    </cfRule>
  </conditionalFormatting>
  <conditionalFormatting sqref="H92">
    <cfRule type="expression" dxfId="15" priority="13">
      <formula>$C88=0</formula>
    </cfRule>
    <cfRule type="expression" dxfId="14" priority="14">
      <formula>$D90="植物"</formula>
    </cfRule>
  </conditionalFormatting>
  <conditionalFormatting sqref="D93">
    <cfRule type="expression" dxfId="13" priority="12">
      <formula>NOT($D90="動物")</formula>
    </cfRule>
  </conditionalFormatting>
  <conditionalFormatting sqref="H95">
    <cfRule type="expression" dxfId="12" priority="10">
      <formula>NOT($D90="植物")</formula>
    </cfRule>
    <cfRule type="expression" dxfId="11" priority="11">
      <formula>NOT($H92="その他")</formula>
    </cfRule>
  </conditionalFormatting>
  <conditionalFormatting sqref="D96">
    <cfRule type="expression" dxfId="10" priority="8">
      <formula>NOT($D93="その他")</formula>
    </cfRule>
    <cfRule type="expression" dxfId="9" priority="9">
      <formula>NOT($D90="動物")</formula>
    </cfRule>
  </conditionalFormatting>
  <conditionalFormatting sqref="H26">
    <cfRule type="expression" dxfId="8" priority="5">
      <formula>$C22=0</formula>
    </cfRule>
    <cfRule type="expression" dxfId="7" priority="6">
      <formula>$D24="植物"</formula>
    </cfRule>
  </conditionalFormatting>
  <conditionalFormatting sqref="D24 D35">
    <cfRule type="expression" dxfId="6" priority="4">
      <formula>$C22=0</formula>
    </cfRule>
  </conditionalFormatting>
  <conditionalFormatting sqref="D27 D38">
    <cfRule type="expression" dxfId="5" priority="3">
      <formula>NOT($D24="動物")</formula>
    </cfRule>
  </conditionalFormatting>
  <conditionalFormatting sqref="D30 D41">
    <cfRule type="expression" dxfId="4" priority="1">
      <formula>NOT($D27="その他")</formula>
    </cfRule>
    <cfRule type="expression" dxfId="3" priority="2">
      <formula>NOT($D24="動物")</formula>
    </cfRule>
  </conditionalFormatting>
  <dataValidations count="3">
    <dataValidation type="list" allowBlank="1" showInputMessage="1" showErrorMessage="1" sqref="D24 D57 D68 D35 D46 D79 D90" xr:uid="{CB9F1572-C21C-4D8C-81BF-0B287FAD9F33}">
      <formula1>$AB$22:$AB$24</formula1>
    </dataValidation>
    <dataValidation type="list" allowBlank="1" showInputMessage="1" showErrorMessage="1" sqref="H92 H59 H70 H37 H48 H81 H26" xr:uid="{886AE7AE-AD53-45F6-AD45-161DB7DB645A}">
      <formula1>$AC$22:$AC$24</formula1>
    </dataValidation>
    <dataValidation type="list" allowBlank="1" showInputMessage="1" showErrorMessage="1" sqref="D27 D60 D71 D38 D49 D82 D93" xr:uid="{0C6C8F00-DF78-4E0B-A4B8-ABFA2EF372F9}">
      <formula1>$AD$22:$AD$26</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49" r:id="rId3" name="Check Box 25">
              <controlPr locked="0" defaultSize="0" autoFill="0" autoLine="0" autoPict="0">
                <anchor moveWithCells="1">
                  <from>
                    <xdr:col>1</xdr:col>
                    <xdr:colOff>647700</xdr:colOff>
                    <xdr:row>12</xdr:row>
                    <xdr:rowOff>0</xdr:rowOff>
                  </from>
                  <to>
                    <xdr:col>3</xdr:col>
                    <xdr:colOff>1685925</xdr:colOff>
                    <xdr:row>13</xdr:row>
                    <xdr:rowOff>9525</xdr:rowOff>
                  </to>
                </anchor>
              </controlPr>
            </control>
          </mc:Choice>
        </mc:AlternateContent>
        <mc:AlternateContent xmlns:mc="http://schemas.openxmlformats.org/markup-compatibility/2006">
          <mc:Choice Requires="x14">
            <control shapeId="1050" r:id="rId4" name="Check Box 26">
              <controlPr locked="0" defaultSize="0" autoFill="0" autoLine="0" autoPict="0">
                <anchor moveWithCells="1">
                  <from>
                    <xdr:col>1</xdr:col>
                    <xdr:colOff>647700</xdr:colOff>
                    <xdr:row>13</xdr:row>
                    <xdr:rowOff>0</xdr:rowOff>
                  </from>
                  <to>
                    <xdr:col>3</xdr:col>
                    <xdr:colOff>1685925</xdr:colOff>
                    <xdr:row>14</xdr:row>
                    <xdr:rowOff>9525</xdr:rowOff>
                  </to>
                </anchor>
              </controlPr>
            </control>
          </mc:Choice>
        </mc:AlternateContent>
        <mc:AlternateContent xmlns:mc="http://schemas.openxmlformats.org/markup-compatibility/2006">
          <mc:Choice Requires="x14">
            <control shapeId="1051" r:id="rId5" name="Check Box 27">
              <controlPr locked="0" defaultSize="0" autoFill="0" autoLine="0" autoPict="0">
                <anchor moveWithCells="1">
                  <from>
                    <xdr:col>1</xdr:col>
                    <xdr:colOff>647700</xdr:colOff>
                    <xdr:row>14</xdr:row>
                    <xdr:rowOff>0</xdr:rowOff>
                  </from>
                  <to>
                    <xdr:col>3</xdr:col>
                    <xdr:colOff>1685925</xdr:colOff>
                    <xdr:row>15</xdr:row>
                    <xdr:rowOff>9525</xdr:rowOff>
                  </to>
                </anchor>
              </controlPr>
            </control>
          </mc:Choice>
        </mc:AlternateContent>
        <mc:AlternateContent xmlns:mc="http://schemas.openxmlformats.org/markup-compatibility/2006">
          <mc:Choice Requires="x14">
            <control shapeId="1052" r:id="rId6" name="Check Box 28">
              <controlPr locked="0" defaultSize="0" autoFill="0" autoLine="0" autoPict="0">
                <anchor moveWithCells="1">
                  <from>
                    <xdr:col>1</xdr:col>
                    <xdr:colOff>647700</xdr:colOff>
                    <xdr:row>15</xdr:row>
                    <xdr:rowOff>0</xdr:rowOff>
                  </from>
                  <to>
                    <xdr:col>3</xdr:col>
                    <xdr:colOff>1685925</xdr:colOff>
                    <xdr:row>16</xdr:row>
                    <xdr:rowOff>9525</xdr:rowOff>
                  </to>
                </anchor>
              </controlPr>
            </control>
          </mc:Choice>
        </mc:AlternateContent>
        <mc:AlternateContent xmlns:mc="http://schemas.openxmlformats.org/markup-compatibility/2006">
          <mc:Choice Requires="x14">
            <control shapeId="1053" r:id="rId7" name="Check Box 29">
              <controlPr locked="0" defaultSize="0" autoFill="0" autoLine="0" autoPict="0">
                <anchor moveWithCells="1">
                  <from>
                    <xdr:col>1</xdr:col>
                    <xdr:colOff>647700</xdr:colOff>
                    <xdr:row>16</xdr:row>
                    <xdr:rowOff>0</xdr:rowOff>
                  </from>
                  <to>
                    <xdr:col>3</xdr:col>
                    <xdr:colOff>1685925</xdr:colOff>
                    <xdr:row>17</xdr:row>
                    <xdr:rowOff>9525</xdr:rowOff>
                  </to>
                </anchor>
              </controlPr>
            </control>
          </mc:Choice>
        </mc:AlternateContent>
        <mc:AlternateContent xmlns:mc="http://schemas.openxmlformats.org/markup-compatibility/2006">
          <mc:Choice Requires="x14">
            <control shapeId="1054" r:id="rId8" name="Check Box 30">
              <controlPr locked="0" defaultSize="0" autoFill="0" autoLine="0" autoPict="0">
                <anchor moveWithCells="1">
                  <from>
                    <xdr:col>1</xdr:col>
                    <xdr:colOff>647700</xdr:colOff>
                    <xdr:row>17</xdr:row>
                    <xdr:rowOff>0</xdr:rowOff>
                  </from>
                  <to>
                    <xdr:col>3</xdr:col>
                    <xdr:colOff>1685925</xdr:colOff>
                    <xdr:row>18</xdr:row>
                    <xdr:rowOff>9525</xdr:rowOff>
                  </to>
                </anchor>
              </controlPr>
            </control>
          </mc:Choice>
        </mc:AlternateContent>
        <mc:AlternateContent xmlns:mc="http://schemas.openxmlformats.org/markup-compatibility/2006">
          <mc:Choice Requires="x14">
            <control shapeId="1055" r:id="rId9" name="Check Box 31">
              <controlPr locked="0" defaultSize="0" autoFill="0" autoLine="0" autoPict="0">
                <anchor moveWithCells="1">
                  <from>
                    <xdr:col>1</xdr:col>
                    <xdr:colOff>647700</xdr:colOff>
                    <xdr:row>18</xdr:row>
                    <xdr:rowOff>0</xdr:rowOff>
                  </from>
                  <to>
                    <xdr:col>3</xdr:col>
                    <xdr:colOff>1685925</xdr:colOff>
                    <xdr:row>19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31B36-18A5-4282-8565-8E43143042C6}">
  <dimension ref="B1:H12"/>
  <sheetViews>
    <sheetView workbookViewId="0">
      <selection activeCell="B1" sqref="B1"/>
    </sheetView>
  </sheetViews>
  <sheetFormatPr defaultRowHeight="18.75" x14ac:dyDescent="0.4"/>
  <cols>
    <col min="1" max="1" width="1.875" customWidth="1"/>
    <col min="3" max="3" width="23.5" bestFit="1" customWidth="1"/>
    <col min="4" max="4" width="8.75" customWidth="1"/>
    <col min="5" max="5" width="17.25" bestFit="1" customWidth="1"/>
  </cols>
  <sheetData>
    <row r="1" spans="2:8" x14ac:dyDescent="0.4">
      <c r="B1" t="s">
        <v>33</v>
      </c>
    </row>
    <row r="2" spans="2:8" x14ac:dyDescent="0.4">
      <c r="B2" t="s">
        <v>34</v>
      </c>
      <c r="C2" t="s">
        <v>35</v>
      </c>
      <c r="D2" t="s">
        <v>36</v>
      </c>
      <c r="H2" s="18" t="s">
        <v>37</v>
      </c>
    </row>
    <row r="3" spans="2:8" s="18" customFormat="1" ht="50.1" customHeight="1" x14ac:dyDescent="0.4">
      <c r="B3" s="18">
        <f>'アンケート回答用紙 (2)'!D6</f>
        <v>0</v>
      </c>
      <c r="C3" s="18">
        <f>'アンケート回答用紙 (2)'!D7</f>
        <v>0</v>
      </c>
      <c r="D3" s="18">
        <f>'アンケート回答用紙 (2)'!D8</f>
        <v>0</v>
      </c>
      <c r="H3" s="19">
        <f>'アンケート回答用紙 (2)'!B10</f>
        <v>0</v>
      </c>
    </row>
    <row r="5" spans="2:8" ht="19.5" thickBot="1" x14ac:dyDescent="0.45"/>
    <row r="6" spans="2:8" x14ac:dyDescent="0.4">
      <c r="B6" s="20">
        <f>IF(C6=0,0,"①")</f>
        <v>0</v>
      </c>
      <c r="C6" s="21">
        <f>'アンケート回答用紙 (2)'!$C$22</f>
        <v>0</v>
      </c>
      <c r="D6" s="21">
        <f>IF(C6=0,0,IF(C6=0,0,'アンケート回答用紙 (2)'!$D$24))</f>
        <v>0</v>
      </c>
      <c r="E6" s="21">
        <f>IF(C6=0,0,IF(C6=0,0,IF(D6="植物",'アンケート回答用紙 (2)'!$H$26,'アンケート回答用紙 (2)'!$D$27)))</f>
        <v>0</v>
      </c>
      <c r="F6" s="22">
        <f>IF(C6=0,0,(IF(AND(D6="植物",E6="その他"),'アンケート回答用紙 (2)'!$H$29,(IF(AND(D6="動物",E6="その他"),'アンケート回答用紙 (2)'!$D$30,0)))))</f>
        <v>0</v>
      </c>
    </row>
    <row r="7" spans="2:8" x14ac:dyDescent="0.4">
      <c r="B7" s="23">
        <f>IF(C7=0,0,"②")</f>
        <v>0</v>
      </c>
      <c r="C7">
        <f>'アンケート回答用紙 (2)'!$C$33</f>
        <v>0</v>
      </c>
      <c r="D7">
        <f>IF(C7=0,0,'アンケート回答用紙 (2)'!$D$35)</f>
        <v>0</v>
      </c>
      <c r="E7">
        <f>IF(C7=0,0,IF(D7="植物",'アンケート回答用紙 (2)'!$H$37,'アンケート回答用紙 (2)'!$D$38))</f>
        <v>0</v>
      </c>
      <c r="F7" s="24">
        <f>IF(C7=0,0,IF(AND(D7="植物",E7="その他"),'アンケート回答用紙 (2)'!$H$40,(IF(AND(D7="動物",E7="その他"),'アンケート回答用紙 (2)'!$D$41,0))))</f>
        <v>0</v>
      </c>
    </row>
    <row r="8" spans="2:8" x14ac:dyDescent="0.4">
      <c r="B8" s="23">
        <f>IF(C8=0,0,"③")</f>
        <v>0</v>
      </c>
      <c r="C8">
        <f>'アンケート回答用紙 (2)'!$C$44</f>
        <v>0</v>
      </c>
      <c r="D8">
        <f>IF(C8=0,0,'アンケート回答用紙 (2)'!$D$46)</f>
        <v>0</v>
      </c>
      <c r="E8">
        <f>IF(C8=0,0,IF(D8="植物",'アンケート回答用紙 (2)'!$H$48,'アンケート回答用紙 (2)'!$D$49))</f>
        <v>0</v>
      </c>
      <c r="F8" s="24">
        <f>IF(C8=0,0,IF(AND(D8="植物",E8="その他"),'アンケート回答用紙 (2)'!$H$51,(IF(AND(D8="動物",E8="その他"),'アンケート回答用紙 (2)'!$D$52,0))))</f>
        <v>0</v>
      </c>
    </row>
    <row r="9" spans="2:8" x14ac:dyDescent="0.4">
      <c r="B9" s="23">
        <f>IF(C9=0,0,"④")</f>
        <v>0</v>
      </c>
      <c r="C9">
        <f>'アンケート回答用紙 (2)'!$C$55</f>
        <v>0</v>
      </c>
      <c r="D9">
        <f>IF(C9=0,0,'アンケート回答用紙 (2)'!$D$57)</f>
        <v>0</v>
      </c>
      <c r="E9">
        <f>IF(C9=0,0,IF(D9="植物",'アンケート回答用紙 (2)'!$H$59,'アンケート回答用紙 (2)'!$D$60))</f>
        <v>0</v>
      </c>
      <c r="F9" s="24">
        <f>IF(C9=0,0,IF(AND(D9="植物",E9="その他"),'アンケート回答用紙 (2)'!$H$62,(IF(AND(D9="動物",E9="その他"),'アンケート回答用紙 (2)'!$D$63,0))))</f>
        <v>0</v>
      </c>
    </row>
    <row r="10" spans="2:8" x14ac:dyDescent="0.4">
      <c r="B10" s="23">
        <f>IF(C10=0,0,"⑤")</f>
        <v>0</v>
      </c>
      <c r="C10">
        <f>'アンケート回答用紙 (2)'!$C$66</f>
        <v>0</v>
      </c>
      <c r="D10">
        <f>IF(C10=0,0,'アンケート回答用紙 (2)'!$D$68)</f>
        <v>0</v>
      </c>
      <c r="E10">
        <f>IF(C10=0,0,IF(D10="植物",'アンケート回答用紙 (2)'!$H$70,'アンケート回答用紙 (2)'!$D$71))</f>
        <v>0</v>
      </c>
      <c r="F10" s="24">
        <f>IF(C10=0,0,IF(AND(D10="植物",E10="その他"),'アンケート回答用紙 (2)'!$H$73,(IF(AND(D10="動物",E10="その他"),'アンケート回答用紙 (2)'!$D$74,0))))</f>
        <v>0</v>
      </c>
    </row>
    <row r="11" spans="2:8" x14ac:dyDescent="0.4">
      <c r="B11" s="23">
        <f>IF(C11=0,0,"⑥")</f>
        <v>0</v>
      </c>
      <c r="C11">
        <f>'アンケート回答用紙 (2)'!$C$77</f>
        <v>0</v>
      </c>
      <c r="D11">
        <f>IF(C11=0,0,'アンケート回答用紙 (2)'!$D$79)</f>
        <v>0</v>
      </c>
      <c r="E11">
        <f>IF(C11=0,0,IF(D11="植物",'アンケート回答用紙 (2)'!$H$81,'アンケート回答用紙 (2)'!$D$82))</f>
        <v>0</v>
      </c>
      <c r="F11" s="24">
        <f>IF(C11=0,0,IF(AND(D11="植物",E11="その他"),'アンケート回答用紙 (2)'!$H$84,(IF(AND(D11="動物",E11="その他"),'アンケート回答用紙 (2)'!$D$85,0))))</f>
        <v>0</v>
      </c>
    </row>
    <row r="12" spans="2:8" ht="19.5" thickBot="1" x14ac:dyDescent="0.45">
      <c r="B12" s="25">
        <f>IF(C12=0,0,"⑦")</f>
        <v>0</v>
      </c>
      <c r="C12" s="26">
        <f>'アンケート回答用紙 (2)'!$C$88</f>
        <v>0</v>
      </c>
      <c r="D12" s="26">
        <f>IF(C12=0,0,'アンケート回答用紙 (2)'!$D$90)</f>
        <v>0</v>
      </c>
      <c r="E12" s="26">
        <f>IF(C12=0,0,IF(D12="植物",'アンケート回答用紙 (2)'!$H$92,'アンケート回答用紙 (2)'!$D$93))</f>
        <v>0</v>
      </c>
      <c r="F12" s="27">
        <f>IF(C12=0,0,IF(AND(D12="植物",E12="その他"),'アンケート回答用紙 (2)'!$H$95,(IF(AND(D12="動物",E12="その他"),'アンケート回答用紙 (2)'!$D$96,0))))</f>
        <v>0</v>
      </c>
    </row>
  </sheetData>
  <sheetProtection algorithmName="SHA-512" hashValue="Jvownk/ueSvAyYLSLK14/5yYmJVTJZWAa5Hu5NOpiCh/P2+0f95XefN0TMof3ukZrBB94ojmdzuxZ8FWtJwNnQ==" saltValue="wyvTj9SkshyOFHTgc2TKGA==" spinCount="100000" sheet="1" objects="1" scenarios="1"/>
  <phoneticPr fontId="4"/>
  <conditionalFormatting sqref="A1:XFD1 A4:XFD1048576">
    <cfRule type="cellIs" dxfId="2" priority="3" operator="equal">
      <formula>0</formula>
    </cfRule>
  </conditionalFormatting>
  <conditionalFormatting sqref="A2:D2 F2:XFD3 A3 C3:D3">
    <cfRule type="cellIs" dxfId="1" priority="2" operator="equal">
      <formula>0</formula>
    </cfRule>
  </conditionalFormatting>
  <conditionalFormatting sqref="B3">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アンケート回答用紙 (2)</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TAMAKI M</dc:creator>
  <cp:lastModifiedBy>TAMAKI M</cp:lastModifiedBy>
  <dcterms:created xsi:type="dcterms:W3CDTF">2019-06-27T23:25:57Z</dcterms:created>
  <dcterms:modified xsi:type="dcterms:W3CDTF">2019-09-17T01:56:14Z</dcterms:modified>
</cp:coreProperties>
</file>